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ob.sharepoint.com/teams/grp-ukrn/Shared Documents/Open Research Programme 21-26/Contracts and agreements/"/>
    </mc:Choice>
  </mc:AlternateContent>
  <xr:revisionPtr revIDLastSave="96" documentId="8_{D554C8D7-4146-49D3-A51E-FD779863B0C4}" xr6:coauthVersionLast="47" xr6:coauthVersionMax="47" xr10:uidLastSave="{FBD5ACE6-7A59-4C4A-A52C-6DCB42306018}"/>
  <bookViews>
    <workbookView xWindow="-120" yWindow="-120" windowWidth="29040" windowHeight="15840" firstSheet="1" activeTab="1" xr2:uid="{00000000-000D-0000-FFFF-FFFF00000000}"/>
  </bookViews>
  <sheets>
    <sheet name="Guidance for Completion" sheetId="6" r:id="rId1"/>
    <sheet name="A - Project Overview" sheetId="1" r:id="rId2"/>
    <sheet name="B - Risk Register" sheetId="3" r:id="rId3"/>
    <sheet name="C - Payment Profile" sheetId="4" r:id="rId4"/>
    <sheet name="E - Case study and lessons " sheetId="12" r:id="rId5"/>
    <sheet name="D- Sustainability &amp; networks" sheetId="11" r:id="rId6"/>
    <sheet name="Sheet2" sheetId="10"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D15" i="4"/>
  <c r="B15" i="4"/>
  <c r="A1" i="12"/>
  <c r="B25" i="1"/>
  <c r="A1" i="11"/>
  <c r="I22" i="1" l="1"/>
  <c r="F22" i="1"/>
  <c r="B18" i="1"/>
  <c r="E22" i="1" l="1"/>
  <c r="K22" i="1" l="1"/>
  <c r="H22" i="1"/>
  <c r="C15" i="4" l="1"/>
  <c r="A1" i="4" l="1"/>
  <c r="A1" i="3" l="1"/>
</calcChain>
</file>

<file path=xl/sharedStrings.xml><?xml version="1.0" encoding="utf-8"?>
<sst xmlns="http://schemas.openxmlformats.org/spreadsheetml/2006/main" count="221" uniqueCount="187">
  <si>
    <t>A: PROJECT OVERVIEW</t>
  </si>
  <si>
    <t>Monitoring Period</t>
  </si>
  <si>
    <t>A1: This cell shows the monitoring period that the return must be based on.</t>
  </si>
  <si>
    <r>
      <t xml:space="preserve">A3: Please complete with the </t>
    </r>
    <r>
      <rPr>
        <b/>
        <sz val="11"/>
        <color theme="1"/>
        <rFont val="Calibri"/>
        <family val="2"/>
        <scheme val="minor"/>
      </rPr>
      <t xml:space="preserve">name, position, email and telephone number </t>
    </r>
    <r>
      <rPr>
        <sz val="11"/>
        <color theme="1"/>
        <rFont val="Calibri"/>
        <family val="2"/>
        <scheme val="minor"/>
      </rPr>
      <t>of the person completing the monitoring return.</t>
    </r>
  </si>
  <si>
    <t>A25: Please completed how many success criteria have been completed within the monitoring period.</t>
  </si>
  <si>
    <t>Project Summary</t>
  </si>
  <si>
    <t>B6: This provides the lead institution for the project and will be prepopulated by Research England.</t>
  </si>
  <si>
    <t>B7: This provides the project title and will be prepopulated by Research England.</t>
  </si>
  <si>
    <t>B8: This provides the monitoring contact and will be prepopulated by Research England.</t>
  </si>
  <si>
    <t>B9: This provides the monitoring contact email and will be prepopulated by Research England.</t>
  </si>
  <si>
    <t>B10: This provides the monitoring date due and will be prepopulated by Research England.</t>
  </si>
  <si>
    <t>B11: This provides the monitoring date submitted, please complete this.</t>
  </si>
  <si>
    <t>Funding Summary</t>
  </si>
  <si>
    <t>B13 - B18: These cells provide a summary of the total value of RED Funding, institutional commitment and other commitments across the whole of the funding period. This will be prepopulated by Research England.</t>
  </si>
  <si>
    <t>Project Questions</t>
  </si>
  <si>
    <t xml:space="preserve">D8: Please provide a brief descripiton summing up your projects activities to date in line with Success Criteria. Examples may include a summary of where Covid-19 has impacted the delivery of certain activities and the project has needed to transition to online platforms. We are seeking to understand if and how the project has deviated from original plans, the progress of the project in terms of delivery against Success Criteria. </t>
  </si>
  <si>
    <t xml:space="preserve">G8: Please provide a brief summary of the wider benefits your project has achieved, for example any unintended consequences or successes beyond the success criteria. Examples may include where you have taken on new partners or enhanced engagement.  </t>
  </si>
  <si>
    <t>Funding for the Current Monitoring Period</t>
  </si>
  <si>
    <t>RED Funding</t>
  </si>
  <si>
    <t xml:space="preserve">B21-K21 Please complete the table where highlighted with figures. Some of the figures automatically generate as the sum of amount of fund minus spend. </t>
  </si>
  <si>
    <t>Success Criteria (SC)</t>
  </si>
  <si>
    <r>
      <t xml:space="preserve">This section includes SC across the whole of the funding period. </t>
    </r>
    <r>
      <rPr>
        <b/>
        <sz val="11"/>
        <color theme="1"/>
        <rFont val="Calibri"/>
        <family val="2"/>
        <scheme val="minor"/>
      </rPr>
      <t xml:space="preserve"> </t>
    </r>
  </si>
  <si>
    <r>
      <t xml:space="preserve">A: This column includes a SC identifier to ensure milestones are consistently tracked across monitoring returns throughout the funding period. This will be prepopulated by </t>
    </r>
    <r>
      <rPr>
        <sz val="11"/>
        <rFont val="Calibri"/>
        <family val="2"/>
        <scheme val="minor"/>
      </rPr>
      <t>Re</t>
    </r>
    <r>
      <rPr>
        <sz val="11"/>
        <color theme="1"/>
        <rFont val="Calibri"/>
        <family val="2"/>
        <scheme val="minor"/>
      </rPr>
      <t>search England.</t>
    </r>
  </si>
  <si>
    <t>B: This column includes SC descriptions as outlined in project bids. This column will be prepopulated by Research England.</t>
  </si>
  <si>
    <t>C: This column specifies SC deadlines to enable monitoring expected against actual delivery. This column will be prepopulated by Research England. Following initial confirmation please DO NOT change deadlines on this sheet.</t>
  </si>
  <si>
    <t>D: This column records the delivery status of each SC. Please select one option from the drop down menu, where:</t>
  </si>
  <si>
    <t>Not started  -The activity has yet to be started.</t>
  </si>
  <si>
    <t>In Progress - The activity is in progress and is progressing at the expected rate.</t>
  </si>
  <si>
    <t>In progress: delayed - The activity is in progress but has been delayed.</t>
  </si>
  <si>
    <t>Completed: delayed - The activity has been completed but not to the original timescale.</t>
  </si>
  <si>
    <t>Completed - The activity has been completed to the original timescale.</t>
  </si>
  <si>
    <t xml:space="preserve">E: Please describe the outcome of the SC. Please include progress against SC, explanation of any discrepancies between the project milestones and actual achievements (such as why the milestone was not met and how and when you plan to achieve this). </t>
  </si>
  <si>
    <t>B - RISK REGISTER</t>
  </si>
  <si>
    <t xml:space="preserve">Column A: This is a risk identifier and will enable risks to be tracked consistently across monitoring periods. This will be prepopulated by Research England. </t>
  </si>
  <si>
    <r>
      <t>Column B: This provides a brief</t>
    </r>
    <r>
      <rPr>
        <sz val="11"/>
        <rFont val="Calibri"/>
        <family val="2"/>
        <scheme val="minor"/>
      </rPr>
      <t xml:space="preserve"> d</t>
    </r>
    <r>
      <rPr>
        <sz val="11"/>
        <color theme="1"/>
        <rFont val="Calibri"/>
        <family val="2"/>
        <scheme val="minor"/>
      </rPr>
      <t>escription of the risk as outlined in the project bid. This will be prepopulated by Research England.</t>
    </r>
  </si>
  <si>
    <r>
      <t xml:space="preserve">Column C: This column shows the </t>
    </r>
    <r>
      <rPr>
        <b/>
        <sz val="11"/>
        <color theme="1"/>
        <rFont val="Calibri"/>
        <family val="2"/>
        <scheme val="minor"/>
      </rPr>
      <t>original</t>
    </r>
    <r>
      <rPr>
        <sz val="11"/>
        <color theme="1"/>
        <rFont val="Calibri"/>
        <family val="2"/>
        <scheme val="minor"/>
      </rPr>
      <t xml:space="preserve"> risk category for each risk as outlined in the project bid. This will be prepopulated by Research England. </t>
    </r>
  </si>
  <si>
    <r>
      <t xml:space="preserve">Column D: this column shows the </t>
    </r>
    <r>
      <rPr>
        <b/>
        <sz val="11"/>
        <color theme="1"/>
        <rFont val="Calibri"/>
        <family val="2"/>
        <scheme val="minor"/>
      </rPr>
      <t xml:space="preserve">current </t>
    </r>
    <r>
      <rPr>
        <sz val="11"/>
        <color theme="1"/>
        <rFont val="Calibri"/>
        <family val="2"/>
        <scheme val="minor"/>
      </rPr>
      <t>risk category for each risk. Please complete in the same format at column C</t>
    </r>
  </si>
  <si>
    <t>Column E: If the risk category in column D has changed please indicate whether mitigating action was required. Please select yes or no from the drop down menu. If the risk level stayed the same please select N/A from the drop down menu.</t>
  </si>
  <si>
    <r>
      <t xml:space="preserve">Column F: If you selected yes in Column E, please provide a </t>
    </r>
    <r>
      <rPr>
        <b/>
        <sz val="11"/>
        <color theme="1"/>
        <rFont val="Calibri"/>
        <family val="2"/>
        <scheme val="minor"/>
      </rPr>
      <t xml:space="preserve">brief </t>
    </r>
    <r>
      <rPr>
        <sz val="11"/>
        <color theme="1"/>
        <rFont val="Calibri"/>
        <family val="2"/>
        <scheme val="minor"/>
      </rPr>
      <t>description of the mitigation taken.</t>
    </r>
  </si>
  <si>
    <r>
      <t xml:space="preserve">Column G: Where mitigation was taken please provide a </t>
    </r>
    <r>
      <rPr>
        <b/>
        <sz val="11"/>
        <color theme="1"/>
        <rFont val="Calibri"/>
        <family val="2"/>
        <scheme val="minor"/>
      </rPr>
      <t xml:space="preserve">brief </t>
    </r>
    <r>
      <rPr>
        <sz val="11"/>
        <color theme="1"/>
        <rFont val="Calibri"/>
        <family val="2"/>
        <scheme val="minor"/>
      </rPr>
      <t>description of the outcome.</t>
    </r>
  </si>
  <si>
    <t>C - PAYMENT PROFILE</t>
  </si>
  <si>
    <t>Column A: Highlights the quarterly payments within the funding period. This will be prepopulated by Research England.</t>
  </si>
  <si>
    <t>Column B: This provides the confirmed Revenue payment profile for the funding period. This will be prepopulated by Research England.</t>
  </si>
  <si>
    <t>Column C: This provides the confirmed Capital payment profile for the funding period. This will be prepopulated by Research England.</t>
  </si>
  <si>
    <t>Column D: Please provide the actual spend for the quarter you are reporting on. Please do not project any future figures or change any figures for previous quarters.</t>
  </si>
  <si>
    <t xml:space="preserve">Column E: This column provides an opportunity to give a brief description of why there has been an underspend and if the money will be reallocated. If there has been no underspend this box can be left blank </t>
  </si>
  <si>
    <r>
      <t xml:space="preserve">Column F: This column provides an opportunity to give a </t>
    </r>
    <r>
      <rPr>
        <b/>
        <sz val="11"/>
        <color theme="1"/>
        <rFont val="Calibri"/>
        <family val="2"/>
        <scheme val="minor"/>
      </rPr>
      <t xml:space="preserve">brief </t>
    </r>
    <r>
      <rPr>
        <sz val="11"/>
        <color theme="1"/>
        <rFont val="Calibri"/>
        <family val="2"/>
        <scheme val="minor"/>
      </rPr>
      <t>description on whether there has been a change to spending and why. If there has been no change this cell can be left blank</t>
    </r>
  </si>
  <si>
    <t xml:space="preserve">N.B Research England may want to reprofile future funding if there is a significant underspend. This is to ensure we do not fund in advance of need. </t>
  </si>
  <si>
    <t>D- Sustainability and networks</t>
  </si>
  <si>
    <t>A4: Depending on the nature of your project. Please provide an update on the sustainability of the project post-funding or on the legacy of the project.</t>
  </si>
  <si>
    <t>B4: Please provide a narrative explanation that illustrates the project's legacy or sustainability.</t>
  </si>
  <si>
    <t>B7: How are you disseminating learning from your project to the wider HE sector and others who might benefit from your insights? Please provide examples which illustrate how your project has had infleunce on other providers?</t>
  </si>
  <si>
    <t>B8: What networks and/or approaches are you currently utilising for dissemination? Are there further ways in which you plan to connect with others to share insights from your project?</t>
  </si>
  <si>
    <t>E - Case study and lessons</t>
  </si>
  <si>
    <t>A4: Please provide a case study of up to 200 words for your project that highlights tangible outputs or impacts that the project has had on people. This may include individual successes, such as the impact of your project on an individual researcher, how the workshops your project has delivered has supported a cohort or where your project has successfully impacted businesses. We would like to feed this back to the wider sector and may contact you following this report to include any reports or weblinks on the UKRI funding webpage.</t>
  </si>
  <si>
    <t>A7: Please provide any lessons learnt from your project so far.</t>
  </si>
  <si>
    <t xml:space="preserve">A8: Please provide any other key information you think RE should be aware of. </t>
  </si>
  <si>
    <t xml:space="preserve">Name </t>
  </si>
  <si>
    <t>Position</t>
  </si>
  <si>
    <t>Email</t>
  </si>
  <si>
    <t>Tel Number</t>
  </si>
  <si>
    <t>Institution</t>
  </si>
  <si>
    <t>University of Bristol</t>
  </si>
  <si>
    <t>Project Name</t>
  </si>
  <si>
    <t>Growing and Embedding Open Research in Institutional Practice and Culture</t>
  </si>
  <si>
    <t xml:space="preserve">Monitoring Contact </t>
  </si>
  <si>
    <t>Neil Jacobs</t>
  </si>
  <si>
    <t xml:space="preserve">Please provide a summary of your project to date in line with success criteria. </t>
  </si>
  <si>
    <t>Please provide a summary of how your project has delivered wider benefits beyond success criteria. For example, achieving outcomes not originally planned for (max 250 words).</t>
  </si>
  <si>
    <t>Monitoring Contact Email</t>
  </si>
  <si>
    <t>neil.jacobs@bristol.ac.uk</t>
  </si>
  <si>
    <t>Date Report Due</t>
  </si>
  <si>
    <t>29/09/23</t>
  </si>
  <si>
    <t>Date Report Submitted</t>
  </si>
  <si>
    <t>RED Funding Summary</t>
  </si>
  <si>
    <t>Revenue funding (£)</t>
  </si>
  <si>
    <t>Capital funding (£)</t>
  </si>
  <si>
    <t>Total funding awarded (£)</t>
  </si>
  <si>
    <t>Institution Contributions (£)</t>
  </si>
  <si>
    <r>
      <t xml:space="preserve">Other: </t>
    </r>
    <r>
      <rPr>
        <sz val="11"/>
        <color theme="1"/>
        <rFont val="Calibri"/>
        <family val="2"/>
        <scheme val="minor"/>
      </rPr>
      <t xml:space="preserve"> (£)</t>
    </r>
  </si>
  <si>
    <t>Total</t>
  </si>
  <si>
    <t>Monitoring period</t>
  </si>
  <si>
    <t xml:space="preserve">Funding received and spent </t>
  </si>
  <si>
    <t xml:space="preserve">Institutional contributions committed and spent </t>
  </si>
  <si>
    <t>Other contributions committed and spent</t>
  </si>
  <si>
    <t>funds received (£)</t>
  </si>
  <si>
    <t>funds spent on capital (£)</t>
  </si>
  <si>
    <t xml:space="preserve">funds spent on revenue (£) </t>
  </si>
  <si>
    <t>Unspent funds (£)</t>
  </si>
  <si>
    <t>Institutional contributions committed  (£)</t>
  </si>
  <si>
    <t>Institutional contributions spent  (£)</t>
  </si>
  <si>
    <t>Difference in institutional contributions committed and spent (£)</t>
  </si>
  <si>
    <t>Other contributions spent(£)</t>
  </si>
  <si>
    <t>Difference in other contributions committed and spent (£)</t>
  </si>
  <si>
    <t>Total number of Success criteria for monitoring period</t>
  </si>
  <si>
    <t>Total completed</t>
  </si>
  <si>
    <t>Success Criteria</t>
  </si>
  <si>
    <t>Success Criteria Description</t>
  </si>
  <si>
    <t>To be completed by</t>
  </si>
  <si>
    <t xml:space="preserve">Actual outcome. </t>
  </si>
  <si>
    <t xml:space="preserve">SC - 01 </t>
  </si>
  <si>
    <t>Governance structures operating for project decision making and oversight. Core Management Group, Strategic Management Group, Project Group and External Advisory Board convened</t>
  </si>
  <si>
    <t>Completed</t>
  </si>
  <si>
    <t>SC - 02</t>
  </si>
  <si>
    <t>Recruitment of institutional administrators complete. Recruitment of institutional administrators complete - 18  administrators appointed</t>
  </si>
  <si>
    <t>In progress - delayed</t>
  </si>
  <si>
    <t>SC - 03</t>
  </si>
  <si>
    <t>UKRN curated list of training resources. Existing training materials curated and available via UKRN website</t>
  </si>
  <si>
    <t>SC - 04</t>
  </si>
  <si>
    <t>Survey of open research practices. Shareable survey tool developed and available for use</t>
  </si>
  <si>
    <t>SC - 05</t>
  </si>
  <si>
    <t>UKRN website content on each institution’s practice. Online ‘living’ website for UKRN partners including details of current open research training, practice and learning, searchable by institution and open-research practice.</t>
  </si>
  <si>
    <t>SC - 06</t>
  </si>
  <si>
    <t>Detailed specification of training resources required to address gaps in training provision developed. Specification agreed by the Strategic Management Group</t>
  </si>
  <si>
    <t>SC - 07</t>
  </si>
  <si>
    <t>Training of consortium trainers - 180 trainers trained</t>
  </si>
  <si>
    <t>SC - 08</t>
  </si>
  <si>
    <t>Survey of open research practices. Survey tool piloted and rolled out to 18 institutions</t>
  </si>
  <si>
    <t>SC - 09</t>
  </si>
  <si>
    <t>Analysis of degree to which institutional processes support or hinder open research. Analysis available on UKRN website for all institutions</t>
  </si>
  <si>
    <t>Risk</t>
  </si>
  <si>
    <t>Risk Description</t>
  </si>
  <si>
    <t>Original Probability and impact</t>
  </si>
  <si>
    <t>Current Probability and impact</t>
  </si>
  <si>
    <t>Mitigation required</t>
  </si>
  <si>
    <t>Mitigation taken</t>
  </si>
  <si>
    <t>Outcome</t>
  </si>
  <si>
    <t>Lack of uptake in the sector or across more disciplines</t>
  </si>
  <si>
    <t>Low/Medium</t>
  </si>
  <si>
    <t>No mechanism/funds to continue the training after this grant ends</t>
  </si>
  <si>
    <t>Medium/High</t>
  </si>
  <si>
    <t>Research and Professional Services staff resource or ‘bandwidth’ is insufficient to allow engagement with the project</t>
  </si>
  <si>
    <t>Some HEIs not implementing recommendations and guidelines</t>
  </si>
  <si>
    <t>Medium/Medium</t>
  </si>
  <si>
    <t>[Please highlight any changed risks or approach on handling of state aid where relevant]</t>
  </si>
  <si>
    <t>Month starting Quarter</t>
  </si>
  <si>
    <t>Revenue (£)</t>
  </si>
  <si>
    <t>Capital (£)</t>
  </si>
  <si>
    <t>Spend to Date (£)</t>
  </si>
  <si>
    <t>If there has been an underspend why?</t>
  </si>
  <si>
    <t>If there has been a change to the spending why?</t>
  </si>
  <si>
    <t>Depending on the nature of your project. Please provide an update on the sustainability  of the project post-funding or on the legacy of the project if this is not applicable.</t>
  </si>
  <si>
    <t>Narrative Explanation</t>
  </si>
  <si>
    <t>How do you forsee the project will  be sustainable post-funding</t>
  </si>
  <si>
    <t>Dissemination</t>
  </si>
  <si>
    <t>How are you disseminating learning from your project to the wider HE sector and others who might benefit from your insights? Please provide examples which illustrate how your project has had infleunce on other providers?</t>
  </si>
  <si>
    <t>What networks and/or approaches are you currently utilising for dissemination? Are there further ways in which you plan to connect with others to share insights from your project?</t>
  </si>
  <si>
    <t>Case study</t>
  </si>
  <si>
    <t xml:space="preserve">Please provide a case study for your project that highlights the impact of your project. </t>
  </si>
  <si>
    <t xml:space="preserve">Please provide any lessons learnt, feedback for Research England, or other key information which is not already covered by the information in this report.  </t>
  </si>
  <si>
    <t>Lessons learnt from running your project so far</t>
  </si>
  <si>
    <t xml:space="preserve">Any other Key information </t>
  </si>
  <si>
    <t>Not started</t>
  </si>
  <si>
    <t>In progress</t>
  </si>
  <si>
    <t>Completed - delayed</t>
  </si>
  <si>
    <t>Yes</t>
  </si>
  <si>
    <t>No</t>
  </si>
  <si>
    <t>N/A</t>
  </si>
  <si>
    <t>Actual Payment received £224,847</t>
  </si>
  <si>
    <t>Actual Payment received £224,568</t>
  </si>
  <si>
    <t>Monitoring Period: Year 2 (September 2023)</t>
  </si>
  <si>
    <t>Head of Open Research Programme</t>
  </si>
  <si>
    <t>07422650658</t>
  </si>
  <si>
    <t>Other contributions committed (£)</t>
  </si>
  <si>
    <t>Swansea University is not currently an institutional member of UKRN or particularly progressed in supporting open research. However, by engaging with UKRN and, in particular, by reviewing the information shared by partners in the Open Research Programme, it has been able to see what its peer institutions are doing. This has explicitly informed its planning, and the business case that is now being considered by the senior team for Swansea to join the UKRN community of institutions and potentially the Programme as well.</t>
  </si>
  <si>
    <t>There has been turnover among these staff, and two positions remain unfilled due to prolonged institutional restructuring and senior staff being re-prioritised. This will be addressed in 23-24 via the revised arrangements being brought in associated with a programme review (see elsewhere in this report).</t>
  </si>
  <si>
    <t>The UKRN website includes pages for each partner in the Programme, which lists (among other things) current open research training provided by that institution, and a more comprehensive list of training resources (both open and closed) has been shared via a UKRN working paper. As the Training project starts to endorse institutional courses for the programme, this will grow as institutional administrators actively maintain records of their institutions' training materials.</t>
  </si>
  <si>
    <t>The institutional pages on the UKRN site do list training, guidance, policies and other support for open research. The plans are now to use these as a prompt to clarify what more the 'living' website needs to be to be increasingly helpful and sustainable, and not just another set of web pages.</t>
  </si>
  <si>
    <t>A training topic schema has been developed, and then revised in the light of the findings from the researcher survey. This will be released in Oct 23 along with a commentary on where training is planned and where there are gaps. A comprehensive plan to fill those gaps will be agreed by Dec 23.</t>
  </si>
  <si>
    <t>So far, 30 trainers have been trained, and the machinery supporting training delivery (badges, evaluation, endorsement, etc) has been set up. An accelerated plan for training trainers (eg drawing on the Carpentries instructor training) will be implemented with a further 30 trainers expected to be in place by Dec 23, and more during 24. The target of 180 will be reached by Sep 24.</t>
  </si>
  <si>
    <t>The results are still subject to detailed analysis (due for completion by Dec 23), but institutional partners have their data. Preliminary analysis has been done specifically to inform Training and Reward/recognition workstreams.</t>
  </si>
  <si>
    <t>The survey that will underpin this analysis closes in Oct 23, and analysis of the (mainly qualitative) findings will continue to Dec 23. We expect the analysis will be published as a UKRN working paper in Mar 24.</t>
  </si>
  <si>
    <t xml:space="preserve">The distributed resourcing model, and inclusion of (an increasing number of) unfunded institutional partners has challenged our ability to maintain a consistently high level of effort devoted to agreed priority areas. We are therefore seeking agreement with partners to adopt a more centrally controlled approach, with less discretation for partners on how resources are used. This will be formalised in a revised and more detailed collaboration agreement that each partner will be asked to sign, to ensure we have a shared understanding of expectations. </t>
  </si>
  <si>
    <t>Reward and recognition: the "OR4" project has completed a draft landscape study, maturity framework and guide, and has run a call for case study institutions that was very oversubscribed so that it will now support both a core group of 5-10 case study institutions plus a wider community of practice of up to 20 institutions. It has also engaged extensively with CoARA (though not yet as part of a working group because CoARA see open science as a transversal not a working group issue) and with the OPUS project, via both Vitae (now a UKRN affiliate member) and Jisc (a project partner).
Work that is beyond success indicators for this year, but prepares in part for success indicators that become due in future years, is that on open research indicators and reporting tools. Planning is in place for pilots in around 15 institutions with up to 10 solution providers, plus a strategic strand of work on accountability in this area, partly answering the Metric Tide recommendation for a set of principles on research information management.</t>
  </si>
  <si>
    <t>Series of 'open research case studies'. Revision to UKRN ToR and definition of 'reproducibility' and 'transparency'. Interdisciplinary workshops. Proposed cooperation with UKCORI.</t>
  </si>
  <si>
    <t>Not yet clear</t>
  </si>
  <si>
    <t>High/High</t>
  </si>
  <si>
    <t>A UKRN sustainability model will be developed later in the programme. In the meantime, (i) engaging institutions on embedding training (ii) building relations with long-standing external initiatives eg infrastructures, (iii) revised UKRN ToR to provide stable governance and (iv) reviewing programme priorities (see below).</t>
  </si>
  <si>
    <t>There is engagement with the project from research-enabling staff</t>
  </si>
  <si>
    <t>Distributed nature of programme resourcing means uneven engagement and slower progress than planned on some objectives</t>
  </si>
  <si>
    <t>Agreement with partners for the central office to take tighter central control over the programme. Review and prioritisation of objectives, to simplify and enable clearer communication. Clearer articulation of mutual expectations between programme and partners. Direct conversations with struggling partners.</t>
  </si>
  <si>
    <t>Mitigations previously reported have been effective wrt professional staff; further work on case studies and engagement with Hidden REF is planned.
Clarifications in programme expectations (see Risk 5) should help mitigation further.</t>
  </si>
  <si>
    <t>Progress has been made against all success criteria, but it has not been as fast or as deep as either UKRN or the partners would have hoped. The background and mitigating action for this is described under 'lessons learned' and actions under 'risk 5'. However, training has started, and much more is already planned for 23-24 to meet the goal, along with supporting activities such as a community of practice for trainers. Institutions are sharing and learning from each other via UKRN web pages, and are joining project activities to reform recognition and reward.</t>
  </si>
  <si>
    <t>Active engagement with all UKRN HEIs, continually making the case for their active participation and use of programme outcomes.</t>
  </si>
  <si>
    <t>Note that a no-cost extension to Aug 27 has been agreed. After this, the sustainability model for UKRN, a project deliverable, will enable UKRN to (i) prioritise the activities that provide most value to members and to the sector and (ii) deliver those activities.</t>
  </si>
  <si>
    <t xml:space="preserve">Six-monthly UKRN webinars (open to all). Website updates on ukrn.org. Working papers, this year on priorities for (i) training and (ii) indicators of open research. Examples of influence so far include: (i) shifting the agenda on indicators of open research from what solution providers can offer to what the community would prioritise, within a framework of responsible use; (ii) influencing institutions in their thinking on recognition and reward, by providing a focus for collective action to recognise open research. Initial steps on both of these in 22-23 should bear fruit in 23-24. </t>
  </si>
  <si>
    <t>Using the UKRN network (now 32 institutions, 65 local networks, 50 stakeholders), the community support project focused on local networks, regular webinars, news disseminated via professional / sector bodies (e.g., ARMA, Vitae, FORRT), engaging with various CoARA initiatives, invited talks at institutions and more widely (e.g., Open Science Fair Madrid 2023). Plans to accelerate this in 23-24 when there is more practically to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</si>
</sst>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quot;£&quot;#,##0"/>
  </numFmts>
  <fonts count="12" x14ac:knownFonts="1">
    <font>
      <sz val="11"/>
      <color theme="1"/>
      <name val="Calibri"/>
      <family val="2"/>
      <scheme val="minor"/>
    </font>
    <font>
      <b/>
      <sz val="11"/>
      <color theme="1"/>
      <name val="Calibri"/>
      <family val="2"/>
      <scheme val="minor"/>
    </font>
    <font>
      <sz val="11"/>
      <color rgb="FF505160"/>
      <name val="Calibri"/>
      <family val="2"/>
      <scheme val="minor"/>
    </font>
    <font>
      <i/>
      <sz val="11"/>
      <color theme="1"/>
      <name val="Calibri"/>
      <family val="2"/>
      <scheme val="minor"/>
    </font>
    <font>
      <sz val="11"/>
      <name val="Calibri"/>
      <family val="2"/>
      <scheme val="minor"/>
    </font>
    <font>
      <b/>
      <sz val="11"/>
      <name val="Calibri"/>
      <family val="2"/>
      <scheme val="minor"/>
    </font>
    <font>
      <sz val="11"/>
      <color theme="9" tint="-0.249977111117893"/>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
      <sz val="11"/>
      <color theme="1"/>
      <name val="Calibri"/>
      <family val="2"/>
    </font>
  </fonts>
  <fills count="12">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A9D08E"/>
        <bgColor rgb="FF000000"/>
      </patternFill>
    </fill>
    <fill>
      <patternFill patternType="darkHorizontal">
        <fgColor rgb="FFF2F2F2"/>
        <bgColor rgb="FFFFFFFF"/>
      </patternFill>
    </fill>
    <fill>
      <patternFill patternType="solid">
        <fgColor theme="2"/>
        <bgColor indexed="64"/>
      </patternFill>
    </fill>
    <fill>
      <patternFill patternType="solid">
        <fgColor rgb="FFD9D9D9"/>
        <bgColor rgb="FF000000"/>
      </patternFill>
    </fill>
    <fill>
      <patternFill patternType="solid">
        <fgColor rgb="FFFF0000"/>
        <bgColor indexed="64"/>
      </patternFill>
    </fill>
    <fill>
      <patternFill patternType="solid">
        <fgColor rgb="FFFFC000"/>
        <bgColor indexed="64"/>
      </patternFill>
    </fill>
    <fill>
      <patternFill patternType="solid">
        <fgColor theme="5" tint="0.39997558519241921"/>
        <bgColor indexed="64"/>
      </patternFill>
    </fill>
  </fills>
  <borders count="3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style="thin">
        <color auto="1"/>
      </right>
      <top style="thin">
        <color auto="1"/>
      </top>
      <bottom style="thin">
        <color auto="1"/>
      </bottom>
      <diagonal/>
    </border>
    <border>
      <left style="double">
        <color auto="1"/>
      </left>
      <right/>
      <top/>
      <bottom style="thin">
        <color auto="1"/>
      </bottom>
      <diagonal/>
    </border>
    <border>
      <left/>
      <right/>
      <top style="double">
        <color auto="1"/>
      </top>
      <bottom/>
      <diagonal/>
    </border>
    <border>
      <left style="double">
        <color auto="1"/>
      </left>
      <right/>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auto="1"/>
      </left>
      <right style="thin">
        <color auto="1"/>
      </right>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indexed="64"/>
      </bottom>
      <diagonal/>
    </border>
    <border>
      <left style="thin">
        <color auto="1"/>
      </left>
      <right/>
      <top/>
      <bottom style="thin">
        <color auto="1"/>
      </bottom>
      <diagonal/>
    </border>
    <border>
      <left style="thin">
        <color indexed="64"/>
      </left>
      <right/>
      <top/>
      <bottom/>
      <diagonal/>
    </border>
    <border>
      <left style="thin">
        <color auto="1"/>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107">
    <xf numFmtId="0" fontId="0" fillId="0" borderId="0" xfId="0"/>
    <xf numFmtId="0" fontId="1" fillId="2" borderId="0" xfId="0" applyFont="1" applyFill="1"/>
    <xf numFmtId="0" fontId="0" fillId="0" borderId="8" xfId="0" applyBorder="1" applyAlignment="1">
      <alignment wrapText="1"/>
    </xf>
    <xf numFmtId="0" fontId="1" fillId="0" borderId="8" xfId="0" applyFont="1" applyBorder="1" applyAlignment="1">
      <alignment wrapText="1"/>
    </xf>
    <xf numFmtId="17" fontId="0" fillId="0" borderId="8" xfId="0" applyNumberFormat="1" applyBorder="1" applyAlignment="1">
      <alignment wrapText="1"/>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1" fillId="2" borderId="1" xfId="0" applyFont="1" applyFill="1" applyBorder="1" applyAlignment="1">
      <alignment wrapText="1"/>
    </xf>
    <xf numFmtId="0" fontId="1" fillId="2" borderId="8" xfId="0" applyFont="1" applyFill="1" applyBorder="1" applyAlignment="1">
      <alignment wrapText="1"/>
    </xf>
    <xf numFmtId="0" fontId="0" fillId="0" borderId="0" xfId="0" applyAlignment="1">
      <alignment wrapText="1"/>
    </xf>
    <xf numFmtId="0" fontId="1" fillId="2" borderId="15" xfId="0" applyFont="1" applyFill="1" applyBorder="1" applyAlignment="1">
      <alignment wrapText="1"/>
    </xf>
    <xf numFmtId="0" fontId="0" fillId="2" borderId="21" xfId="0" applyFill="1" applyBorder="1" applyAlignment="1">
      <alignment wrapText="1"/>
    </xf>
    <xf numFmtId="0" fontId="0" fillId="2" borderId="20" xfId="0" applyFill="1" applyBorder="1" applyAlignment="1">
      <alignment wrapText="1"/>
    </xf>
    <xf numFmtId="0" fontId="0" fillId="2" borderId="17" xfId="0" applyFill="1" applyBorder="1" applyAlignment="1">
      <alignment wrapText="1"/>
    </xf>
    <xf numFmtId="14" fontId="0" fillId="0" borderId="0" xfId="0" applyNumberFormat="1" applyAlignment="1">
      <alignment wrapText="1"/>
    </xf>
    <xf numFmtId="14" fontId="0" fillId="2" borderId="17" xfId="0" applyNumberFormat="1" applyFill="1" applyBorder="1" applyAlignment="1">
      <alignment wrapText="1"/>
    </xf>
    <xf numFmtId="0" fontId="0" fillId="2" borderId="16" xfId="0" applyFill="1" applyBorder="1" applyAlignment="1">
      <alignment wrapText="1"/>
    </xf>
    <xf numFmtId="0" fontId="1" fillId="2" borderId="3" xfId="0" applyFont="1" applyFill="1" applyBorder="1" applyAlignment="1">
      <alignment wrapText="1"/>
    </xf>
    <xf numFmtId="0" fontId="0" fillId="2" borderId="4" xfId="0" applyFill="1" applyBorder="1" applyAlignment="1">
      <alignment wrapText="1"/>
    </xf>
    <xf numFmtId="0" fontId="0" fillId="2" borderId="3" xfId="0" applyFill="1" applyBorder="1" applyAlignment="1">
      <alignment wrapText="1"/>
    </xf>
    <xf numFmtId="165" fontId="0" fillId="2" borderId="4" xfId="0" applyNumberFormat="1" applyFill="1" applyBorder="1" applyAlignment="1">
      <alignment wrapText="1"/>
    </xf>
    <xf numFmtId="0" fontId="0" fillId="2" borderId="5" xfId="0" applyFill="1" applyBorder="1" applyAlignment="1">
      <alignment wrapText="1"/>
    </xf>
    <xf numFmtId="0" fontId="1" fillId="2" borderId="6" xfId="0" applyFont="1" applyFill="1" applyBorder="1" applyAlignment="1">
      <alignment wrapText="1"/>
    </xf>
    <xf numFmtId="165" fontId="0" fillId="2" borderId="8" xfId="0" applyNumberFormat="1" applyFill="1" applyBorder="1" applyAlignment="1">
      <alignment wrapText="1"/>
    </xf>
    <xf numFmtId="0" fontId="0" fillId="0" borderId="13" xfId="0" applyBorder="1" applyAlignment="1">
      <alignment wrapText="1"/>
    </xf>
    <xf numFmtId="0" fontId="1" fillId="2" borderId="11" xfId="0" applyFont="1" applyFill="1" applyBorder="1" applyAlignment="1">
      <alignment wrapText="1"/>
    </xf>
    <xf numFmtId="0" fontId="0" fillId="2" borderId="23" xfId="0" applyFill="1" applyBorder="1" applyAlignment="1">
      <alignment wrapText="1"/>
    </xf>
    <xf numFmtId="0" fontId="1" fillId="0" borderId="24" xfId="0" applyFont="1" applyBorder="1" applyAlignment="1">
      <alignment wrapText="1"/>
    </xf>
    <xf numFmtId="0" fontId="1" fillId="0" borderId="13" xfId="0" applyFont="1" applyBorder="1" applyAlignment="1">
      <alignment wrapText="1"/>
    </xf>
    <xf numFmtId="0" fontId="0" fillId="0" borderId="24" xfId="0" applyBorder="1" applyAlignment="1">
      <alignment wrapText="1"/>
    </xf>
    <xf numFmtId="0" fontId="0" fillId="0" borderId="9" xfId="0" applyBorder="1" applyAlignment="1">
      <alignment wrapText="1"/>
    </xf>
    <xf numFmtId="0" fontId="1" fillId="2" borderId="25" xfId="0" applyFont="1" applyFill="1" applyBorder="1" applyAlignment="1">
      <alignment wrapText="1"/>
    </xf>
    <xf numFmtId="0" fontId="0" fillId="0" borderId="26" xfId="0" applyBorder="1" applyAlignment="1">
      <alignment wrapText="1"/>
    </xf>
    <xf numFmtId="0" fontId="0" fillId="2" borderId="8" xfId="0" applyFill="1" applyBorder="1" applyAlignment="1">
      <alignment wrapText="1"/>
    </xf>
    <xf numFmtId="0" fontId="0" fillId="2" borderId="27" xfId="0" applyFill="1" applyBorder="1" applyAlignment="1">
      <alignment wrapText="1"/>
    </xf>
    <xf numFmtId="0" fontId="0" fillId="0" borderId="22" xfId="0" applyBorder="1" applyAlignment="1">
      <alignment wrapText="1"/>
    </xf>
    <xf numFmtId="0" fontId="0" fillId="2" borderId="25" xfId="0" applyFill="1" applyBorder="1" applyAlignment="1">
      <alignment wrapText="1"/>
    </xf>
    <xf numFmtId="0" fontId="0" fillId="2" borderId="26" xfId="0" applyFill="1" applyBorder="1" applyAlignment="1">
      <alignment wrapText="1"/>
    </xf>
    <xf numFmtId="17" fontId="0" fillId="0" borderId="8" xfId="0" applyNumberFormat="1" applyBorder="1" applyAlignment="1">
      <alignment horizontal="right" wrapText="1"/>
    </xf>
    <xf numFmtId="0" fontId="1" fillId="4" borderId="8" xfId="0" applyFont="1" applyFill="1" applyBorder="1" applyAlignment="1">
      <alignment wrapText="1"/>
    </xf>
    <xf numFmtId="0" fontId="0" fillId="4" borderId="8" xfId="0" applyFill="1" applyBorder="1" applyAlignment="1">
      <alignment wrapText="1"/>
    </xf>
    <xf numFmtId="0" fontId="0" fillId="0" borderId="13" xfId="0" applyBorder="1"/>
    <xf numFmtId="0" fontId="0" fillId="0" borderId="12" xfId="0" applyBorder="1"/>
    <xf numFmtId="0" fontId="5" fillId="3" borderId="8" xfId="0" applyFont="1" applyFill="1" applyBorder="1" applyAlignment="1">
      <alignment horizontal="center"/>
    </xf>
    <xf numFmtId="0" fontId="5" fillId="4" borderId="8" xfId="0" applyFont="1" applyFill="1" applyBorder="1"/>
    <xf numFmtId="0" fontId="5" fillId="4" borderId="8" xfId="0" applyFont="1" applyFill="1" applyBorder="1" applyAlignment="1">
      <alignment wrapText="1"/>
    </xf>
    <xf numFmtId="164" fontId="0" fillId="0" borderId="0" xfId="0" applyNumberFormat="1"/>
    <xf numFmtId="17" fontId="5" fillId="3" borderId="8" xfId="0" applyNumberFormat="1" applyFont="1" applyFill="1" applyBorder="1" applyAlignment="1">
      <alignment horizontal="center"/>
    </xf>
    <xf numFmtId="164" fontId="4" fillId="2" borderId="8" xfId="0" applyNumberFormat="1" applyFont="1" applyFill="1" applyBorder="1" applyAlignment="1">
      <alignment horizontal="center"/>
    </xf>
    <xf numFmtId="0" fontId="6" fillId="2" borderId="8" xfId="0" applyFont="1" applyFill="1" applyBorder="1"/>
    <xf numFmtId="17" fontId="5" fillId="3" borderId="14" xfId="0" applyNumberFormat="1" applyFont="1" applyFill="1" applyBorder="1" applyAlignment="1">
      <alignment horizontal="center"/>
    </xf>
    <xf numFmtId="164" fontId="5" fillId="3" borderId="14" xfId="0" applyNumberFormat="1" applyFont="1" applyFill="1" applyBorder="1" applyAlignment="1">
      <alignment horizontal="center"/>
    </xf>
    <xf numFmtId="164" fontId="6" fillId="2" borderId="8" xfId="0" applyNumberFormat="1" applyFont="1" applyFill="1" applyBorder="1"/>
    <xf numFmtId="165" fontId="1" fillId="0" borderId="0" xfId="0" applyNumberFormat="1" applyFont="1" applyAlignment="1">
      <alignment wrapText="1"/>
    </xf>
    <xf numFmtId="0" fontId="1" fillId="2" borderId="16" xfId="0" applyFont="1" applyFill="1" applyBorder="1" applyAlignment="1">
      <alignment wrapText="1"/>
    </xf>
    <xf numFmtId="165" fontId="0" fillId="0" borderId="0" xfId="0" applyNumberFormat="1" applyAlignment="1">
      <alignment wrapText="1"/>
    </xf>
    <xf numFmtId="165" fontId="1" fillId="4" borderId="8" xfId="0" applyNumberFormat="1" applyFont="1" applyFill="1" applyBorder="1" applyAlignment="1">
      <alignment wrapText="1"/>
    </xf>
    <xf numFmtId="165" fontId="0" fillId="0" borderId="8" xfId="0" applyNumberFormat="1" applyBorder="1" applyAlignment="1">
      <alignment wrapText="1"/>
    </xf>
    <xf numFmtId="165" fontId="0" fillId="4" borderId="8" xfId="0" applyNumberFormat="1" applyFill="1" applyBorder="1" applyAlignment="1">
      <alignment wrapText="1"/>
    </xf>
    <xf numFmtId="3" fontId="1" fillId="0" borderId="8" xfId="0" applyNumberFormat="1" applyFont="1" applyBorder="1" applyAlignment="1">
      <alignment wrapText="1"/>
    </xf>
    <xf numFmtId="0" fontId="0" fillId="2" borderId="0" xfId="0" applyFill="1"/>
    <xf numFmtId="0" fontId="1" fillId="0" borderId="0" xfId="0" applyFont="1"/>
    <xf numFmtId="0" fontId="1" fillId="0" borderId="15" xfId="0" applyFont="1" applyBorder="1" applyAlignment="1">
      <alignment horizontal="center" wrapText="1"/>
    </xf>
    <xf numFmtId="0" fontId="1" fillId="0" borderId="0" xfId="0" applyFont="1" applyAlignment="1">
      <alignment horizontal="center" wrapText="1"/>
    </xf>
    <xf numFmtId="0" fontId="2" fillId="0" borderId="0" xfId="0" applyFont="1" applyAlignment="1">
      <alignment wrapText="1"/>
    </xf>
    <xf numFmtId="0" fontId="7" fillId="2" borderId="17" xfId="1" applyFill="1" applyBorder="1" applyAlignment="1">
      <alignment wrapText="1"/>
    </xf>
    <xf numFmtId="6" fontId="8" fillId="5" borderId="4" xfId="0" applyNumberFormat="1" applyFont="1" applyFill="1" applyBorder="1" applyAlignment="1">
      <alignment wrapText="1"/>
    </xf>
    <xf numFmtId="6" fontId="8" fillId="5" borderId="7" xfId="0" applyNumberFormat="1" applyFont="1" applyFill="1" applyBorder="1" applyAlignment="1">
      <alignment wrapText="1"/>
    </xf>
    <xf numFmtId="6" fontId="8" fillId="5" borderId="2" xfId="0" applyNumberFormat="1" applyFont="1" applyFill="1" applyBorder="1" applyAlignment="1">
      <alignment wrapText="1"/>
    </xf>
    <xf numFmtId="6" fontId="8" fillId="6" borderId="0" xfId="0" applyNumberFormat="1" applyFont="1" applyFill="1"/>
    <xf numFmtId="17" fontId="8" fillId="0" borderId="8" xfId="0" applyNumberFormat="1" applyFont="1" applyBorder="1" applyAlignment="1">
      <alignment wrapText="1"/>
    </xf>
    <xf numFmtId="0" fontId="9" fillId="0" borderId="8" xfId="0" applyFont="1" applyBorder="1" applyAlignment="1">
      <alignment wrapText="1"/>
    </xf>
    <xf numFmtId="0" fontId="1" fillId="7" borderId="10" xfId="0" applyFont="1" applyFill="1" applyBorder="1" applyAlignment="1">
      <alignment wrapText="1"/>
    </xf>
    <xf numFmtId="0" fontId="0" fillId="7" borderId="8" xfId="0" applyFill="1" applyBorder="1" applyAlignment="1">
      <alignment wrapText="1"/>
    </xf>
    <xf numFmtId="17" fontId="0" fillId="7" borderId="8" xfId="0" applyNumberFormat="1" applyFill="1" applyBorder="1" applyAlignment="1">
      <alignment wrapText="1"/>
    </xf>
    <xf numFmtId="0" fontId="1" fillId="7" borderId="8" xfId="0" applyFont="1" applyFill="1" applyBorder="1" applyAlignment="1">
      <alignment wrapText="1"/>
    </xf>
    <xf numFmtId="17" fontId="8" fillId="7" borderId="8" xfId="0" applyNumberFormat="1" applyFont="1" applyFill="1" applyBorder="1" applyAlignment="1">
      <alignment wrapText="1"/>
    </xf>
    <xf numFmtId="0" fontId="9" fillId="7" borderId="8" xfId="0" applyFont="1" applyFill="1" applyBorder="1" applyAlignment="1">
      <alignment wrapText="1"/>
    </xf>
    <xf numFmtId="0" fontId="8" fillId="0" borderId="8" xfId="0" applyFont="1" applyBorder="1" applyAlignment="1">
      <alignment wrapText="1"/>
    </xf>
    <xf numFmtId="17" fontId="5" fillId="8" borderId="8" xfId="0" applyNumberFormat="1" applyFont="1" applyFill="1" applyBorder="1" applyAlignment="1">
      <alignment horizontal="center"/>
    </xf>
    <xf numFmtId="8" fontId="4" fillId="5" borderId="8" xfId="0" applyNumberFormat="1" applyFont="1" applyFill="1" applyBorder="1" applyAlignment="1">
      <alignment horizontal="center"/>
    </xf>
    <xf numFmtId="0" fontId="5" fillId="9" borderId="8" xfId="0" applyFont="1" applyFill="1" applyBorder="1"/>
    <xf numFmtId="0" fontId="10" fillId="4" borderId="8" xfId="0" applyFont="1" applyFill="1" applyBorder="1" applyAlignment="1">
      <alignment wrapText="1"/>
    </xf>
    <xf numFmtId="0" fontId="7" fillId="4" borderId="8" xfId="1" applyFill="1" applyBorder="1" applyAlignment="1">
      <alignment wrapText="1"/>
    </xf>
    <xf numFmtId="49" fontId="10" fillId="4" borderId="8" xfId="0" applyNumberFormat="1" applyFont="1" applyFill="1" applyBorder="1" applyAlignment="1">
      <alignment wrapText="1"/>
    </xf>
    <xf numFmtId="0" fontId="11" fillId="0" borderId="29" xfId="0" applyFont="1" applyBorder="1" applyAlignment="1">
      <alignment wrapText="1"/>
    </xf>
    <xf numFmtId="0" fontId="11" fillId="10" borderId="29" xfId="0" applyFont="1" applyFill="1" applyBorder="1" applyAlignment="1">
      <alignment wrapText="1"/>
    </xf>
    <xf numFmtId="0" fontId="11" fillId="11" borderId="29" xfId="0" applyFont="1" applyFill="1" applyBorder="1" applyAlignment="1">
      <alignment wrapText="1"/>
    </xf>
    <xf numFmtId="14" fontId="0" fillId="4" borderId="18" xfId="0" applyNumberFormat="1" applyFill="1" applyBorder="1" applyAlignment="1">
      <alignment wrapText="1"/>
    </xf>
    <xf numFmtId="0" fontId="0" fillId="0" borderId="8" xfId="0" applyBorder="1" applyAlignment="1">
      <alignment horizontal="center" wrapText="1"/>
    </xf>
    <xf numFmtId="0" fontId="0" fillId="4" borderId="8" xfId="0" applyFill="1" applyBorder="1" applyAlignment="1">
      <alignment horizontal="left" wrapText="1"/>
    </xf>
    <xf numFmtId="0" fontId="0" fillId="4" borderId="27" xfId="0" applyFill="1" applyBorder="1" applyAlignment="1">
      <alignment horizontal="left" wrapText="1"/>
    </xf>
    <xf numFmtId="0" fontId="0" fillId="4" borderId="28" xfId="0" applyFill="1" applyBorder="1" applyAlignment="1">
      <alignment horizontal="left" wrapText="1"/>
    </xf>
    <xf numFmtId="0" fontId="0" fillId="4" borderId="21" xfId="0" applyFill="1" applyBorder="1" applyAlignment="1">
      <alignment horizontal="left" wrapText="1"/>
    </xf>
    <xf numFmtId="0" fontId="0" fillId="4" borderId="26" xfId="0" applyFill="1" applyBorder="1" applyAlignment="1">
      <alignment horizontal="left" wrapText="1"/>
    </xf>
    <xf numFmtId="0" fontId="0" fillId="4" borderId="0" xfId="0" applyFill="1" applyAlignment="1">
      <alignment horizontal="left" wrapText="1"/>
    </xf>
    <xf numFmtId="0" fontId="0" fillId="4" borderId="17" xfId="0" applyFill="1" applyBorder="1" applyAlignment="1">
      <alignment horizontal="left" wrapText="1"/>
    </xf>
    <xf numFmtId="0" fontId="0" fillId="4" borderId="25" xfId="0" applyFill="1" applyBorder="1" applyAlignment="1">
      <alignment horizontal="left" wrapText="1"/>
    </xf>
    <xf numFmtId="0" fontId="0" fillId="4" borderId="9" xfId="0" applyFill="1" applyBorder="1" applyAlignment="1">
      <alignment horizontal="left" wrapText="1"/>
    </xf>
    <xf numFmtId="0" fontId="0" fillId="4" borderId="18" xfId="0" applyFill="1" applyBorder="1" applyAlignment="1">
      <alignment horizontal="left" wrapText="1"/>
    </xf>
    <xf numFmtId="0" fontId="1" fillId="2" borderId="19" xfId="0" applyFont="1" applyFill="1" applyBorder="1" applyAlignment="1">
      <alignment horizontal="center" wrapText="1"/>
    </xf>
    <xf numFmtId="0" fontId="1" fillId="2" borderId="0" xfId="0" applyFont="1" applyFill="1" applyAlignment="1">
      <alignment horizontal="left" readingOrder="1"/>
    </xf>
    <xf numFmtId="0" fontId="0" fillId="0" borderId="0" xfId="0"/>
    <xf numFmtId="0" fontId="2"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il.jacobs@bristol.ac.uk" TargetMode="External"/><Relationship Id="rId1" Type="http://schemas.openxmlformats.org/officeDocument/2006/relationships/hyperlink" Target="mailto:neil.jacobs@bristol.ac.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7"/>
  <sheetViews>
    <sheetView workbookViewId="0">
      <selection activeCell="A16" sqref="A16"/>
    </sheetView>
  </sheetViews>
  <sheetFormatPr defaultRowHeight="15" x14ac:dyDescent="0.25"/>
  <cols>
    <col min="1" max="1" width="110" customWidth="1"/>
  </cols>
  <sheetData>
    <row r="1" spans="1:1" x14ac:dyDescent="0.25">
      <c r="A1" s="6" t="s">
        <v>0</v>
      </c>
    </row>
    <row r="2" spans="1:1" x14ac:dyDescent="0.25">
      <c r="A2" s="6" t="s">
        <v>1</v>
      </c>
    </row>
    <row r="3" spans="1:1" x14ac:dyDescent="0.25">
      <c r="A3" s="7" t="s">
        <v>2</v>
      </c>
    </row>
    <row r="4" spans="1:1" ht="30" x14ac:dyDescent="0.25">
      <c r="A4" s="7" t="s">
        <v>3</v>
      </c>
    </row>
    <row r="5" spans="1:1" x14ac:dyDescent="0.25">
      <c r="A5" s="7" t="s">
        <v>4</v>
      </c>
    </row>
    <row r="6" spans="1:1" x14ac:dyDescent="0.25">
      <c r="A6" s="7"/>
    </row>
    <row r="7" spans="1:1" x14ac:dyDescent="0.25">
      <c r="A7" s="6" t="s">
        <v>5</v>
      </c>
    </row>
    <row r="8" spans="1:1" x14ac:dyDescent="0.25">
      <c r="A8" s="7" t="s">
        <v>6</v>
      </c>
    </row>
    <row r="9" spans="1:1" x14ac:dyDescent="0.25">
      <c r="A9" s="7" t="s">
        <v>7</v>
      </c>
    </row>
    <row r="10" spans="1:1" x14ac:dyDescent="0.25">
      <c r="A10" s="7" t="s">
        <v>8</v>
      </c>
    </row>
    <row r="11" spans="1:1" x14ac:dyDescent="0.25">
      <c r="A11" s="7" t="s">
        <v>9</v>
      </c>
    </row>
    <row r="12" spans="1:1" x14ac:dyDescent="0.25">
      <c r="A12" s="7" t="s">
        <v>10</v>
      </c>
    </row>
    <row r="13" spans="1:1" x14ac:dyDescent="0.25">
      <c r="A13" s="7" t="s">
        <v>11</v>
      </c>
    </row>
    <row r="14" spans="1:1" x14ac:dyDescent="0.25">
      <c r="A14" s="7"/>
    </row>
    <row r="15" spans="1:1" x14ac:dyDescent="0.25">
      <c r="A15" s="6" t="s">
        <v>12</v>
      </c>
    </row>
    <row r="16" spans="1:1" ht="30" x14ac:dyDescent="0.25">
      <c r="A16" s="7" t="s">
        <v>13</v>
      </c>
    </row>
    <row r="17" spans="1:1" x14ac:dyDescent="0.25">
      <c r="A17" s="7"/>
    </row>
    <row r="18" spans="1:1" x14ac:dyDescent="0.25">
      <c r="A18" s="6" t="s">
        <v>14</v>
      </c>
    </row>
    <row r="19" spans="1:1" ht="60" x14ac:dyDescent="0.25">
      <c r="A19" s="7" t="s">
        <v>15</v>
      </c>
    </row>
    <row r="20" spans="1:1" ht="45" x14ac:dyDescent="0.25">
      <c r="A20" s="7" t="s">
        <v>16</v>
      </c>
    </row>
    <row r="21" spans="1:1" x14ac:dyDescent="0.25">
      <c r="A21" s="7"/>
    </row>
    <row r="22" spans="1:1" x14ac:dyDescent="0.25">
      <c r="A22" s="6" t="s">
        <v>17</v>
      </c>
    </row>
    <row r="23" spans="1:1" x14ac:dyDescent="0.25">
      <c r="A23" s="8" t="s">
        <v>18</v>
      </c>
    </row>
    <row r="24" spans="1:1" ht="30" x14ac:dyDescent="0.25">
      <c r="A24" s="7" t="s">
        <v>19</v>
      </c>
    </row>
    <row r="25" spans="1:1" x14ac:dyDescent="0.25">
      <c r="A25" s="7"/>
    </row>
    <row r="26" spans="1:1" x14ac:dyDescent="0.25">
      <c r="A26" s="6" t="s">
        <v>20</v>
      </c>
    </row>
    <row r="27" spans="1:1" x14ac:dyDescent="0.25">
      <c r="A27" s="7" t="s">
        <v>21</v>
      </c>
    </row>
    <row r="28" spans="1:1" ht="30" x14ac:dyDescent="0.25">
      <c r="A28" s="7" t="s">
        <v>22</v>
      </c>
    </row>
    <row r="29" spans="1:1" ht="30" x14ac:dyDescent="0.25">
      <c r="A29" s="7" t="s">
        <v>23</v>
      </c>
    </row>
    <row r="30" spans="1:1" ht="30" x14ac:dyDescent="0.25">
      <c r="A30" s="7" t="s">
        <v>24</v>
      </c>
    </row>
    <row r="31" spans="1:1" x14ac:dyDescent="0.25">
      <c r="A31" s="7" t="s">
        <v>25</v>
      </c>
    </row>
    <row r="32" spans="1:1" x14ac:dyDescent="0.25">
      <c r="A32" s="7" t="s">
        <v>26</v>
      </c>
    </row>
    <row r="33" spans="1:1" x14ac:dyDescent="0.25">
      <c r="A33" s="7" t="s">
        <v>27</v>
      </c>
    </row>
    <row r="34" spans="1:1" x14ac:dyDescent="0.25">
      <c r="A34" s="7" t="s">
        <v>28</v>
      </c>
    </row>
    <row r="35" spans="1:1" x14ac:dyDescent="0.25">
      <c r="A35" s="7" t="s">
        <v>29</v>
      </c>
    </row>
    <row r="36" spans="1:1" x14ac:dyDescent="0.25">
      <c r="A36" s="7" t="s">
        <v>30</v>
      </c>
    </row>
    <row r="37" spans="1:1" ht="45" x14ac:dyDescent="0.25">
      <c r="A37" s="7" t="s">
        <v>31</v>
      </c>
    </row>
    <row r="38" spans="1:1" x14ac:dyDescent="0.25">
      <c r="A38" s="7"/>
    </row>
    <row r="39" spans="1:1" x14ac:dyDescent="0.25">
      <c r="A39" s="6" t="s">
        <v>32</v>
      </c>
    </row>
    <row r="40" spans="1:1" ht="30" x14ac:dyDescent="0.25">
      <c r="A40" s="7" t="s">
        <v>33</v>
      </c>
    </row>
    <row r="41" spans="1:1" ht="30" x14ac:dyDescent="0.25">
      <c r="A41" s="7" t="s">
        <v>34</v>
      </c>
    </row>
    <row r="42" spans="1:1" ht="30" x14ac:dyDescent="0.25">
      <c r="A42" s="7" t="s">
        <v>35</v>
      </c>
    </row>
    <row r="43" spans="1:1" x14ac:dyDescent="0.25">
      <c r="A43" s="7" t="s">
        <v>36</v>
      </c>
    </row>
    <row r="44" spans="1:1" ht="45" x14ac:dyDescent="0.25">
      <c r="A44" s="7" t="s">
        <v>37</v>
      </c>
    </row>
    <row r="45" spans="1:1" x14ac:dyDescent="0.25">
      <c r="A45" s="7" t="s">
        <v>38</v>
      </c>
    </row>
    <row r="46" spans="1:1" x14ac:dyDescent="0.25">
      <c r="A46" s="7" t="s">
        <v>39</v>
      </c>
    </row>
    <row r="47" spans="1:1" x14ac:dyDescent="0.25">
      <c r="A47" s="7"/>
    </row>
    <row r="48" spans="1:1" x14ac:dyDescent="0.25">
      <c r="A48" s="7"/>
    </row>
    <row r="49" spans="1:1" x14ac:dyDescent="0.25">
      <c r="A49" s="6" t="s">
        <v>40</v>
      </c>
    </row>
    <row r="50" spans="1:1" x14ac:dyDescent="0.25">
      <c r="A50" s="7" t="s">
        <v>41</v>
      </c>
    </row>
    <row r="51" spans="1:1" ht="30" x14ac:dyDescent="0.25">
      <c r="A51" s="7" t="s">
        <v>42</v>
      </c>
    </row>
    <row r="52" spans="1:1" ht="30" x14ac:dyDescent="0.25">
      <c r="A52" s="7" t="s">
        <v>43</v>
      </c>
    </row>
    <row r="53" spans="1:1" ht="30" x14ac:dyDescent="0.25">
      <c r="A53" s="7" t="s">
        <v>44</v>
      </c>
    </row>
    <row r="54" spans="1:1" ht="30" x14ac:dyDescent="0.25">
      <c r="A54" s="7" t="s">
        <v>45</v>
      </c>
    </row>
    <row r="55" spans="1:1" ht="30" x14ac:dyDescent="0.25">
      <c r="A55" s="7" t="s">
        <v>46</v>
      </c>
    </row>
    <row r="56" spans="1:1" ht="30" x14ac:dyDescent="0.25">
      <c r="A56" s="7" t="s">
        <v>47</v>
      </c>
    </row>
    <row r="58" spans="1:1" x14ac:dyDescent="0.25">
      <c r="A58" s="6" t="s">
        <v>48</v>
      </c>
    </row>
    <row r="59" spans="1:1" ht="30" x14ac:dyDescent="0.25">
      <c r="A59" s="7" t="s">
        <v>49</v>
      </c>
    </row>
    <row r="60" spans="1:1" x14ac:dyDescent="0.25">
      <c r="A60" s="7" t="s">
        <v>50</v>
      </c>
    </row>
    <row r="61" spans="1:1" ht="30" x14ac:dyDescent="0.25">
      <c r="A61" s="7" t="s">
        <v>51</v>
      </c>
    </row>
    <row r="62" spans="1:1" ht="30" x14ac:dyDescent="0.25">
      <c r="A62" s="7" t="s">
        <v>52</v>
      </c>
    </row>
    <row r="63" spans="1:1" x14ac:dyDescent="0.25">
      <c r="A63" s="7"/>
    </row>
    <row r="64" spans="1:1" x14ac:dyDescent="0.25">
      <c r="A64" s="63" t="s">
        <v>53</v>
      </c>
    </row>
    <row r="65" spans="1:1" ht="75" x14ac:dyDescent="0.25">
      <c r="A65" s="7" t="s">
        <v>54</v>
      </c>
    </row>
    <row r="66" spans="1:1" x14ac:dyDescent="0.25">
      <c r="A66" s="7" t="s">
        <v>55</v>
      </c>
    </row>
    <row r="67" spans="1:1" x14ac:dyDescent="0.25">
      <c r="A67" s="7"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tabSelected="1" topLeftCell="A22" zoomScale="80" zoomScaleNormal="80" workbookViewId="0">
      <selection activeCell="B31" sqref="B31"/>
    </sheetView>
  </sheetViews>
  <sheetFormatPr defaultColWidth="9.140625" defaultRowHeight="15" x14ac:dyDescent="0.25"/>
  <cols>
    <col min="1" max="1" width="29.42578125" style="11" customWidth="1"/>
    <col min="2" max="2" width="29.7109375" style="11" customWidth="1"/>
    <col min="3" max="3" width="18.140625" style="11" customWidth="1"/>
    <col min="4" max="4" width="22.42578125" style="11" customWidth="1"/>
    <col min="5" max="5" width="36.42578125" style="11" customWidth="1"/>
    <col min="6" max="6" width="24.42578125" style="11" customWidth="1"/>
    <col min="7" max="7" width="22" style="11" customWidth="1"/>
    <col min="8" max="8" width="25.7109375" style="11" customWidth="1"/>
    <col min="9" max="9" width="31" style="11" customWidth="1"/>
    <col min="10" max="10" width="13" style="11" customWidth="1"/>
    <col min="11" max="11" width="21.28515625" style="11" customWidth="1"/>
    <col min="12" max="12" width="13.85546875" style="11" customWidth="1"/>
    <col min="13" max="16384" width="9.140625" style="11"/>
  </cols>
  <sheetData>
    <row r="1" spans="1:9" ht="19.5" customHeight="1" thickBot="1" x14ac:dyDescent="0.3">
      <c r="A1" s="102" t="s">
        <v>160</v>
      </c>
      <c r="B1" s="102"/>
      <c r="C1" s="26"/>
    </row>
    <row r="2" spans="1:9" ht="15.75" thickTop="1" x14ac:dyDescent="0.25">
      <c r="A2" s="29"/>
      <c r="B2" s="5"/>
      <c r="C2" s="5"/>
    </row>
    <row r="3" spans="1:9" ht="14.85" customHeight="1" x14ac:dyDescent="0.25">
      <c r="A3" s="10" t="s">
        <v>57</v>
      </c>
      <c r="B3" s="84" t="s">
        <v>66</v>
      </c>
      <c r="C3" s="10" t="s">
        <v>58</v>
      </c>
      <c r="D3" s="84" t="s">
        <v>161</v>
      </c>
      <c r="E3" s="10" t="s">
        <v>59</v>
      </c>
      <c r="F3" s="85" t="s">
        <v>70</v>
      </c>
      <c r="G3" s="10" t="s">
        <v>60</v>
      </c>
      <c r="H3" s="86" t="s">
        <v>162</v>
      </c>
    </row>
    <row r="5" spans="1:9" x14ac:dyDescent="0.25">
      <c r="A5" s="12" t="s">
        <v>5</v>
      </c>
      <c r="B5" s="13"/>
    </row>
    <row r="6" spans="1:9" x14ac:dyDescent="0.25">
      <c r="A6" s="14" t="s">
        <v>61</v>
      </c>
      <c r="B6" s="15" t="s">
        <v>62</v>
      </c>
      <c r="D6" s="16"/>
    </row>
    <row r="7" spans="1:9" ht="54" customHeight="1" x14ac:dyDescent="0.25">
      <c r="A7" s="14" t="s">
        <v>63</v>
      </c>
      <c r="B7" s="15" t="s">
        <v>64</v>
      </c>
      <c r="D7" s="64" t="s">
        <v>14</v>
      </c>
      <c r="E7" s="65"/>
    </row>
    <row r="8" spans="1:9" ht="14.45" customHeight="1" x14ac:dyDescent="0.25">
      <c r="A8" s="14" t="s">
        <v>65</v>
      </c>
      <c r="B8" s="15" t="s">
        <v>66</v>
      </c>
      <c r="D8" s="91" t="s">
        <v>67</v>
      </c>
      <c r="E8" s="91"/>
      <c r="F8" s="91"/>
      <c r="G8" s="91" t="s">
        <v>68</v>
      </c>
      <c r="H8" s="91"/>
      <c r="I8" s="91"/>
    </row>
    <row r="9" spans="1:9" x14ac:dyDescent="0.25">
      <c r="A9" s="14" t="s">
        <v>69</v>
      </c>
      <c r="B9" s="67" t="s">
        <v>70</v>
      </c>
      <c r="D9" s="91"/>
      <c r="E9" s="91"/>
      <c r="F9" s="91"/>
      <c r="G9" s="91"/>
      <c r="H9" s="91"/>
      <c r="I9" s="91"/>
    </row>
    <row r="10" spans="1:9" x14ac:dyDescent="0.25">
      <c r="A10" s="14" t="s">
        <v>71</v>
      </c>
      <c r="B10" s="17" t="s">
        <v>72</v>
      </c>
      <c r="D10" s="93" t="s">
        <v>182</v>
      </c>
      <c r="E10" s="94"/>
      <c r="F10" s="95"/>
      <c r="G10" s="92" t="s">
        <v>173</v>
      </c>
      <c r="H10" s="92"/>
      <c r="I10" s="92"/>
    </row>
    <row r="11" spans="1:9" x14ac:dyDescent="0.25">
      <c r="A11" s="18" t="s">
        <v>73</v>
      </c>
      <c r="B11" s="90">
        <v>45197</v>
      </c>
      <c r="D11" s="96"/>
      <c r="E11" s="97"/>
      <c r="F11" s="98"/>
      <c r="G11" s="92"/>
      <c r="H11" s="92"/>
      <c r="I11" s="92"/>
    </row>
    <row r="12" spans="1:9" x14ac:dyDescent="0.25">
      <c r="A12" s="19" t="s">
        <v>74</v>
      </c>
      <c r="B12" s="20"/>
      <c r="D12" s="96"/>
      <c r="E12" s="97"/>
      <c r="F12" s="98"/>
      <c r="G12" s="92"/>
      <c r="H12" s="92"/>
      <c r="I12" s="92"/>
    </row>
    <row r="13" spans="1:9" x14ac:dyDescent="0.25">
      <c r="A13" s="21" t="s">
        <v>75</v>
      </c>
      <c r="B13" s="68">
        <v>4479092</v>
      </c>
      <c r="D13" s="96"/>
      <c r="E13" s="97"/>
      <c r="F13" s="98"/>
      <c r="G13" s="92"/>
      <c r="H13" s="92"/>
      <c r="I13" s="92"/>
    </row>
    <row r="14" spans="1:9" ht="57.75" customHeight="1" x14ac:dyDescent="0.25">
      <c r="A14" s="21" t="s">
        <v>76</v>
      </c>
      <c r="B14" s="22"/>
      <c r="D14" s="99"/>
      <c r="E14" s="100"/>
      <c r="F14" s="101"/>
      <c r="G14" s="92"/>
      <c r="H14" s="92"/>
      <c r="I14" s="92"/>
    </row>
    <row r="15" spans="1:9" ht="15.75" thickBot="1" x14ac:dyDescent="0.3">
      <c r="A15" s="23" t="s">
        <v>77</v>
      </c>
      <c r="B15" s="68">
        <v>4479092</v>
      </c>
    </row>
    <row r="16" spans="1:9" ht="15.75" thickBot="1" x14ac:dyDescent="0.3">
      <c r="A16" s="24" t="s">
        <v>78</v>
      </c>
      <c r="B16" s="69">
        <v>148705</v>
      </c>
    </row>
    <row r="17" spans="1:12" x14ac:dyDescent="0.25">
      <c r="A17" s="9" t="s">
        <v>79</v>
      </c>
      <c r="B17" s="70">
        <v>3280177</v>
      </c>
    </row>
    <row r="18" spans="1:12" x14ac:dyDescent="0.25">
      <c r="A18" s="10" t="s">
        <v>80</v>
      </c>
      <c r="B18" s="25">
        <f>B15+B16+B17</f>
        <v>7907974</v>
      </c>
    </row>
    <row r="19" spans="1:12" x14ac:dyDescent="0.25">
      <c r="A19" s="37"/>
      <c r="B19" s="37"/>
      <c r="C19" s="32"/>
      <c r="D19" s="32"/>
      <c r="E19" s="32"/>
      <c r="J19" s="32"/>
    </row>
    <row r="20" spans="1:12" ht="32.25" customHeight="1" x14ac:dyDescent="0.25">
      <c r="A20" s="27" t="s">
        <v>81</v>
      </c>
      <c r="B20" s="33" t="s">
        <v>82</v>
      </c>
      <c r="C20" s="39"/>
      <c r="D20" s="18"/>
      <c r="E20" s="38"/>
      <c r="F20" s="10" t="s">
        <v>83</v>
      </c>
      <c r="G20" s="28"/>
      <c r="H20" s="36"/>
      <c r="I20" s="10" t="s">
        <v>84</v>
      </c>
      <c r="J20" s="35"/>
      <c r="K20" s="28"/>
      <c r="L20" s="34"/>
    </row>
    <row r="21" spans="1:12" ht="58.5" customHeight="1" x14ac:dyDescent="0.25">
      <c r="A21" s="35"/>
      <c r="B21" s="35" t="s">
        <v>85</v>
      </c>
      <c r="C21" s="35" t="s">
        <v>86</v>
      </c>
      <c r="D21" s="35" t="s">
        <v>87</v>
      </c>
      <c r="E21" s="35" t="s">
        <v>88</v>
      </c>
      <c r="F21" s="35" t="s">
        <v>89</v>
      </c>
      <c r="G21" s="35" t="s">
        <v>90</v>
      </c>
      <c r="H21" s="35" t="s">
        <v>91</v>
      </c>
      <c r="I21" s="35" t="s">
        <v>163</v>
      </c>
      <c r="J21" s="35" t="s">
        <v>92</v>
      </c>
      <c r="K21" s="35" t="s">
        <v>93</v>
      </c>
    </row>
    <row r="22" spans="1:12" x14ac:dyDescent="0.25">
      <c r="A22" s="2"/>
      <c r="B22" s="71">
        <v>1348328</v>
      </c>
      <c r="C22" s="58">
        <v>0</v>
      </c>
      <c r="D22" s="58">
        <f>'C - Payment Profile'!D15</f>
        <v>673871.92</v>
      </c>
      <c r="E22" s="59">
        <f>B22-(C22+D22)</f>
        <v>674456.08</v>
      </c>
      <c r="F22" s="59">
        <f>B16</f>
        <v>148705</v>
      </c>
      <c r="G22" s="60">
        <v>59482</v>
      </c>
      <c r="H22" s="59">
        <f>F22-G22</f>
        <v>89223</v>
      </c>
      <c r="I22" s="59">
        <f>B17</f>
        <v>3280177</v>
      </c>
      <c r="J22" s="60">
        <v>883670</v>
      </c>
      <c r="K22" s="59">
        <f>I22-J22</f>
        <v>2396507</v>
      </c>
    </row>
    <row r="23" spans="1:12" x14ac:dyDescent="0.25">
      <c r="B23" s="55"/>
      <c r="C23" s="55"/>
      <c r="D23" s="55"/>
      <c r="E23" s="57"/>
      <c r="F23" s="57"/>
      <c r="G23" s="57"/>
      <c r="H23" s="57"/>
      <c r="I23" s="57"/>
      <c r="J23" s="57"/>
      <c r="K23" s="57"/>
    </row>
    <row r="24" spans="1:12" ht="30" x14ac:dyDescent="0.25">
      <c r="A24" s="10" t="s">
        <v>94</v>
      </c>
      <c r="B24" s="61">
        <v>9</v>
      </c>
      <c r="C24" s="55"/>
      <c r="D24" s="55"/>
      <c r="E24" s="57"/>
      <c r="F24" s="57"/>
      <c r="G24" s="57"/>
      <c r="H24" s="57"/>
      <c r="I24" s="57"/>
      <c r="J24" s="57"/>
      <c r="K24" s="57"/>
    </row>
    <row r="25" spans="1:12" x14ac:dyDescent="0.25">
      <c r="A25" s="10" t="s">
        <v>95</v>
      </c>
      <c r="B25" s="3">
        <f>COUNTIF(D29:D89, "*completed*")</f>
        <v>4</v>
      </c>
      <c r="C25" s="55"/>
      <c r="D25" s="55"/>
      <c r="E25" s="57"/>
      <c r="F25" s="57"/>
      <c r="G25" s="57"/>
      <c r="H25" s="57"/>
      <c r="I25" s="57"/>
      <c r="J25" s="57"/>
      <c r="K25" s="57"/>
    </row>
    <row r="27" spans="1:12" x14ac:dyDescent="0.25">
      <c r="A27" s="33" t="s">
        <v>96</v>
      </c>
      <c r="B27" s="56"/>
      <c r="C27" s="18"/>
      <c r="D27" s="35"/>
      <c r="E27" s="35"/>
    </row>
    <row r="28" spans="1:12" ht="51.4" customHeight="1" x14ac:dyDescent="0.25">
      <c r="A28" s="35" t="s">
        <v>96</v>
      </c>
      <c r="B28" s="18" t="s">
        <v>97</v>
      </c>
      <c r="C28" s="35" t="s">
        <v>98</v>
      </c>
      <c r="D28" s="42" t="s">
        <v>96</v>
      </c>
      <c r="E28" s="42" t="s">
        <v>99</v>
      </c>
      <c r="F28" s="5"/>
    </row>
    <row r="29" spans="1:12" ht="100.5" customHeight="1" x14ac:dyDescent="0.25">
      <c r="A29" s="74" t="s">
        <v>100</v>
      </c>
      <c r="B29" s="75" t="s">
        <v>101</v>
      </c>
      <c r="C29" s="76">
        <v>44805</v>
      </c>
      <c r="D29" s="77" t="s">
        <v>102</v>
      </c>
      <c r="E29" s="75"/>
    </row>
    <row r="30" spans="1:12" ht="155.25" customHeight="1" x14ac:dyDescent="0.25">
      <c r="A30" s="3" t="s">
        <v>103</v>
      </c>
      <c r="B30" s="2" t="s">
        <v>104</v>
      </c>
      <c r="C30" s="72">
        <v>44805</v>
      </c>
      <c r="D30" s="73" t="s">
        <v>105</v>
      </c>
      <c r="E30" s="87" t="s">
        <v>165</v>
      </c>
    </row>
    <row r="31" spans="1:12" ht="195" x14ac:dyDescent="0.25">
      <c r="A31" s="3" t="s">
        <v>106</v>
      </c>
      <c r="B31" s="2" t="s">
        <v>107</v>
      </c>
      <c r="C31" s="72">
        <v>44805</v>
      </c>
      <c r="D31" s="73" t="s">
        <v>105</v>
      </c>
      <c r="E31" s="87" t="s">
        <v>166</v>
      </c>
    </row>
    <row r="32" spans="1:12" ht="60" x14ac:dyDescent="0.25">
      <c r="A32" s="77" t="s">
        <v>108</v>
      </c>
      <c r="B32" s="75" t="s">
        <v>109</v>
      </c>
      <c r="C32" s="78">
        <v>44805</v>
      </c>
      <c r="D32" s="79" t="s">
        <v>102</v>
      </c>
      <c r="E32" s="75"/>
    </row>
    <row r="33" spans="1:5" ht="142.5" customHeight="1" x14ac:dyDescent="0.25">
      <c r="A33" s="3" t="s">
        <v>110</v>
      </c>
      <c r="B33" s="2" t="s">
        <v>111</v>
      </c>
      <c r="C33" s="72">
        <v>44805</v>
      </c>
      <c r="D33" s="73" t="s">
        <v>102</v>
      </c>
      <c r="E33" s="2" t="s">
        <v>167</v>
      </c>
    </row>
    <row r="34" spans="1:5" ht="135" x14ac:dyDescent="0.25">
      <c r="A34" s="3" t="s">
        <v>112</v>
      </c>
      <c r="B34" s="2" t="s">
        <v>113</v>
      </c>
      <c r="C34" s="4">
        <v>45170</v>
      </c>
      <c r="D34" s="3" t="s">
        <v>105</v>
      </c>
      <c r="E34" s="87" t="s">
        <v>168</v>
      </c>
    </row>
    <row r="35" spans="1:5" ht="165" x14ac:dyDescent="0.25">
      <c r="A35" s="3" t="s">
        <v>114</v>
      </c>
      <c r="B35" s="2" t="s">
        <v>115</v>
      </c>
      <c r="C35" s="4">
        <v>45170</v>
      </c>
      <c r="D35" s="3" t="s">
        <v>105</v>
      </c>
      <c r="E35" s="87" t="s">
        <v>169</v>
      </c>
    </row>
    <row r="36" spans="1:5" ht="123" customHeight="1" x14ac:dyDescent="0.25">
      <c r="A36" s="3" t="s">
        <v>116</v>
      </c>
      <c r="B36" s="2" t="s">
        <v>117</v>
      </c>
      <c r="C36" s="4">
        <v>45170</v>
      </c>
      <c r="D36" s="3" t="s">
        <v>102</v>
      </c>
      <c r="E36" s="87" t="s">
        <v>170</v>
      </c>
    </row>
    <row r="37" spans="1:5" ht="108" customHeight="1" x14ac:dyDescent="0.25">
      <c r="A37" s="3" t="s">
        <v>118</v>
      </c>
      <c r="B37" s="2" t="s">
        <v>119</v>
      </c>
      <c r="C37" s="4">
        <v>45170</v>
      </c>
      <c r="D37" s="3" t="s">
        <v>105</v>
      </c>
      <c r="E37" s="87" t="s">
        <v>171</v>
      </c>
    </row>
    <row r="38" spans="1:5" x14ac:dyDescent="0.25">
      <c r="A38" s="3"/>
      <c r="B38" s="2"/>
      <c r="C38" s="4"/>
      <c r="D38" s="3"/>
      <c r="E38" s="2"/>
    </row>
    <row r="39" spans="1:5" x14ac:dyDescent="0.25">
      <c r="A39" s="3"/>
      <c r="B39" s="2"/>
      <c r="C39" s="4"/>
      <c r="D39" s="3"/>
      <c r="E39" s="3"/>
    </row>
    <row r="40" spans="1:5" x14ac:dyDescent="0.25">
      <c r="A40" s="3"/>
      <c r="B40" s="2"/>
      <c r="C40" s="4"/>
      <c r="D40" s="3"/>
      <c r="E40" s="2"/>
    </row>
    <row r="41" spans="1:5" x14ac:dyDescent="0.25">
      <c r="A41" s="3"/>
      <c r="B41" s="2"/>
      <c r="C41" s="40"/>
      <c r="D41" s="3"/>
      <c r="E41" s="2"/>
    </row>
    <row r="42" spans="1:5" x14ac:dyDescent="0.25">
      <c r="A42" s="3"/>
      <c r="B42" s="2"/>
      <c r="C42" s="4"/>
      <c r="D42" s="3"/>
      <c r="E42" s="3"/>
    </row>
    <row r="43" spans="1:5" x14ac:dyDescent="0.25">
      <c r="A43" s="2"/>
      <c r="B43" s="2"/>
      <c r="C43" s="4"/>
      <c r="D43" s="3"/>
      <c r="E43" s="2"/>
    </row>
    <row r="44" spans="1:5" x14ac:dyDescent="0.25">
      <c r="A44" s="2"/>
      <c r="B44" s="2"/>
      <c r="C44" s="4"/>
      <c r="D44" s="3"/>
      <c r="E44" s="2"/>
    </row>
    <row r="45" spans="1:5" x14ac:dyDescent="0.25">
      <c r="A45" s="2"/>
      <c r="B45" s="2"/>
      <c r="C45" s="2"/>
      <c r="D45" s="3"/>
      <c r="E45" s="2"/>
    </row>
    <row r="46" spans="1:5" x14ac:dyDescent="0.25">
      <c r="A46" s="2"/>
      <c r="B46" s="2"/>
      <c r="C46" s="40"/>
      <c r="D46" s="3"/>
      <c r="E46" s="2"/>
    </row>
    <row r="47" spans="1:5" x14ac:dyDescent="0.25">
      <c r="A47" s="2"/>
      <c r="B47" s="2"/>
      <c r="C47" s="4"/>
      <c r="D47" s="3"/>
      <c r="E47" s="2"/>
    </row>
    <row r="48" spans="1:5" x14ac:dyDescent="0.25">
      <c r="A48" s="2"/>
      <c r="B48" s="2"/>
      <c r="C48" s="4"/>
      <c r="D48" s="3"/>
      <c r="E48" s="2"/>
    </row>
    <row r="49" spans="1:5" x14ac:dyDescent="0.25">
      <c r="A49" s="2"/>
      <c r="B49" s="2"/>
      <c r="C49" s="4"/>
      <c r="D49" s="3"/>
      <c r="E49" s="2"/>
    </row>
    <row r="50" spans="1:5" x14ac:dyDescent="0.25">
      <c r="A50" s="2"/>
      <c r="B50" s="2"/>
      <c r="C50" s="4"/>
      <c r="D50" s="3"/>
      <c r="E50" s="2"/>
    </row>
    <row r="51" spans="1:5" x14ac:dyDescent="0.25">
      <c r="A51" s="2"/>
      <c r="B51" s="2"/>
      <c r="C51" s="4"/>
      <c r="D51" s="3"/>
      <c r="E51" s="2"/>
    </row>
    <row r="52" spans="1:5" x14ac:dyDescent="0.25">
      <c r="A52" s="2"/>
      <c r="B52" s="2"/>
      <c r="C52" s="4"/>
      <c r="D52" s="3"/>
      <c r="E52" s="2"/>
    </row>
  </sheetData>
  <mergeCells count="5">
    <mergeCell ref="D8:F9"/>
    <mergeCell ref="G8:I9"/>
    <mergeCell ref="G10:I14"/>
    <mergeCell ref="D10:F14"/>
    <mergeCell ref="A1:B1"/>
  </mergeCells>
  <hyperlinks>
    <hyperlink ref="B9" r:id="rId1" xr:uid="{E1A70B9C-6E28-4B76-A594-40143435ACEE}"/>
    <hyperlink ref="F3" r:id="rId2" xr:uid="{C8A9502F-C4A2-4E9C-86B4-E40A5B73F76F}"/>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Sheet2!$A$1:$A$5</xm:f>
          </x14:formula1>
          <xm:sqref>D29 D34:D52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
  <sheetViews>
    <sheetView topLeftCell="A5" zoomScaleNormal="100" workbookViewId="0">
      <selection activeCell="A9" sqref="A9"/>
    </sheetView>
  </sheetViews>
  <sheetFormatPr defaultColWidth="9" defaultRowHeight="15" x14ac:dyDescent="0.25"/>
  <cols>
    <col min="1" max="1" width="7.140625" style="11" customWidth="1"/>
    <col min="2" max="2" width="36.85546875" style="11" customWidth="1"/>
    <col min="3" max="3" width="25.42578125" style="11" customWidth="1"/>
    <col min="4" max="4" width="25.42578125" style="11" bestFit="1" customWidth="1"/>
    <col min="5" max="5" width="20.85546875" style="11" customWidth="1"/>
    <col min="6" max="6" width="36.7109375" style="11" customWidth="1"/>
    <col min="7" max="7" width="27.5703125" style="11" customWidth="1"/>
    <col min="8" max="16384" width="9" style="11"/>
  </cols>
  <sheetData>
    <row r="1" spans="1:7" ht="15.75" customHeight="1" thickBot="1" x14ac:dyDescent="0.3">
      <c r="A1" s="103" t="str">
        <f>'A - Project Overview'!A1</f>
        <v>Monitoring Period: Year 2 (September 2023)</v>
      </c>
      <c r="B1" s="103"/>
      <c r="C1" s="103"/>
      <c r="D1" s="30"/>
    </row>
    <row r="2" spans="1:7" ht="15.75" thickTop="1" x14ac:dyDescent="0.25">
      <c r="A2" s="31"/>
      <c r="B2" s="31"/>
      <c r="C2" s="31"/>
      <c r="D2" s="32"/>
    </row>
    <row r="3" spans="1:7" ht="30" x14ac:dyDescent="0.25">
      <c r="A3" s="10" t="s">
        <v>120</v>
      </c>
      <c r="B3" s="10" t="s">
        <v>121</v>
      </c>
      <c r="C3" s="10" t="s">
        <v>122</v>
      </c>
      <c r="D3" s="41" t="s">
        <v>123</v>
      </c>
      <c r="E3" s="41" t="s">
        <v>124</v>
      </c>
      <c r="F3" s="41" t="s">
        <v>125</v>
      </c>
      <c r="G3" s="41" t="s">
        <v>126</v>
      </c>
    </row>
    <row r="4" spans="1:7" ht="75" x14ac:dyDescent="0.25">
      <c r="A4" s="80">
        <v>1</v>
      </c>
      <c r="B4" s="80" t="s">
        <v>127</v>
      </c>
      <c r="C4" s="80" t="s">
        <v>128</v>
      </c>
      <c r="D4" s="88" t="s">
        <v>133</v>
      </c>
      <c r="E4" s="87" t="s">
        <v>155</v>
      </c>
      <c r="F4" s="87" t="s">
        <v>174</v>
      </c>
      <c r="G4" s="87" t="s">
        <v>175</v>
      </c>
    </row>
    <row r="5" spans="1:7" ht="135" x14ac:dyDescent="0.25">
      <c r="A5" s="80">
        <v>2</v>
      </c>
      <c r="B5" s="80" t="s">
        <v>129</v>
      </c>
      <c r="C5" s="80" t="s">
        <v>130</v>
      </c>
      <c r="D5" s="87" t="s">
        <v>176</v>
      </c>
      <c r="E5" s="87" t="s">
        <v>155</v>
      </c>
      <c r="F5" s="87" t="s">
        <v>177</v>
      </c>
      <c r="G5" s="87" t="s">
        <v>175</v>
      </c>
    </row>
    <row r="6" spans="1:7" ht="120" x14ac:dyDescent="0.25">
      <c r="A6" s="80">
        <v>3</v>
      </c>
      <c r="B6" s="80" t="s">
        <v>131</v>
      </c>
      <c r="C6" s="80" t="s">
        <v>130</v>
      </c>
      <c r="D6" s="80" t="s">
        <v>130</v>
      </c>
      <c r="E6" s="2" t="s">
        <v>155</v>
      </c>
      <c r="F6" s="2" t="s">
        <v>181</v>
      </c>
      <c r="G6" s="2" t="s">
        <v>178</v>
      </c>
    </row>
    <row r="7" spans="1:7" ht="60" x14ac:dyDescent="0.25">
      <c r="A7" s="80">
        <v>4</v>
      </c>
      <c r="B7" s="80" t="s">
        <v>132</v>
      </c>
      <c r="C7" s="80" t="s">
        <v>133</v>
      </c>
      <c r="D7" s="87" t="s">
        <v>130</v>
      </c>
      <c r="E7" s="87" t="s">
        <v>155</v>
      </c>
      <c r="F7" s="87" t="s">
        <v>183</v>
      </c>
      <c r="G7" s="87" t="s">
        <v>175</v>
      </c>
    </row>
    <row r="8" spans="1:7" ht="135" x14ac:dyDescent="0.25">
      <c r="A8" s="11">
        <v>5</v>
      </c>
      <c r="B8" s="89" t="s">
        <v>179</v>
      </c>
      <c r="C8" s="89" t="s">
        <v>133</v>
      </c>
      <c r="D8" s="89" t="s">
        <v>176</v>
      </c>
      <c r="E8" s="89" t="s">
        <v>155</v>
      </c>
      <c r="F8" s="89" t="s">
        <v>180</v>
      </c>
      <c r="G8" s="89" t="s">
        <v>175</v>
      </c>
    </row>
    <row r="9" spans="1:7" ht="45" x14ac:dyDescent="0.25">
      <c r="B9" s="11" t="s">
        <v>134</v>
      </c>
    </row>
  </sheetData>
  <mergeCells count="1">
    <mergeCell ref="A1:C1"/>
  </mergeCells>
  <pageMargins left="0.7" right="0.7" top="0.75" bottom="0.75" header="0.3" footer="0.3"/>
  <pageSetup paperSize="8"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Sheet2!$A$7:$A$9</xm:f>
          </x14:formula1>
          <xm:sqref>E4:E7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workbookViewId="0">
      <selection activeCell="B17" sqref="B17"/>
    </sheetView>
  </sheetViews>
  <sheetFormatPr defaultRowHeight="15" x14ac:dyDescent="0.25"/>
  <cols>
    <col min="1" max="1" width="27" customWidth="1"/>
    <col min="2" max="3" width="32" customWidth="1"/>
    <col min="4" max="4" width="30.7109375" bestFit="1" customWidth="1"/>
    <col min="5" max="5" width="32" customWidth="1"/>
    <col min="6" max="6" width="36.42578125" customWidth="1"/>
    <col min="7" max="7" width="30.7109375" bestFit="1" customWidth="1"/>
  </cols>
  <sheetData>
    <row r="1" spans="1:14" ht="15.75" thickBot="1" x14ac:dyDescent="0.3">
      <c r="A1" s="1" t="str">
        <f>'A - Project Overview'!A1</f>
        <v>Monitoring Period: Year 2 (September 2023)</v>
      </c>
      <c r="B1" s="1"/>
      <c r="C1" s="43"/>
    </row>
    <row r="2" spans="1:14" ht="15.75" thickTop="1" x14ac:dyDescent="0.25">
      <c r="A2" s="44"/>
      <c r="B2" s="44"/>
    </row>
    <row r="3" spans="1:14" hidden="1" x14ac:dyDescent="0.25">
      <c r="A3" s="104"/>
      <c r="B3" s="104"/>
      <c r="C3" s="104"/>
      <c r="D3" s="104"/>
    </row>
    <row r="4" spans="1:14" hidden="1" x14ac:dyDescent="0.25">
      <c r="A4" s="104"/>
      <c r="B4" s="104"/>
      <c r="C4" s="104"/>
      <c r="D4" s="104"/>
    </row>
    <row r="6" spans="1:14" ht="30" x14ac:dyDescent="0.25">
      <c r="A6" s="45" t="s">
        <v>135</v>
      </c>
      <c r="B6" s="45" t="s">
        <v>136</v>
      </c>
      <c r="C6" s="45" t="s">
        <v>137</v>
      </c>
      <c r="D6" s="46" t="s">
        <v>138</v>
      </c>
      <c r="E6" s="47" t="s">
        <v>139</v>
      </c>
      <c r="F6" s="47" t="s">
        <v>140</v>
      </c>
      <c r="I6" s="105"/>
      <c r="J6" s="106"/>
      <c r="K6" s="106"/>
      <c r="L6" s="106"/>
      <c r="M6" s="106"/>
      <c r="N6" s="106"/>
    </row>
    <row r="7" spans="1:14" x14ac:dyDescent="0.25">
      <c r="A7" s="81">
        <v>44440</v>
      </c>
      <c r="B7" s="82">
        <v>224847</v>
      </c>
      <c r="C7" s="82">
        <v>0</v>
      </c>
      <c r="D7" s="46">
        <v>7554.15</v>
      </c>
      <c r="E7" s="47"/>
      <c r="F7" s="47"/>
      <c r="I7" s="66"/>
      <c r="J7" s="11"/>
      <c r="K7" s="11"/>
      <c r="L7" s="11"/>
      <c r="M7" s="11"/>
      <c r="N7" s="11"/>
    </row>
    <row r="8" spans="1:14" x14ac:dyDescent="0.25">
      <c r="A8" s="81">
        <v>44531</v>
      </c>
      <c r="B8" s="82">
        <v>224848</v>
      </c>
      <c r="C8" s="82">
        <v>0</v>
      </c>
      <c r="D8" s="46">
        <v>9557.34</v>
      </c>
      <c r="E8" s="47"/>
      <c r="F8" s="47"/>
      <c r="G8" s="83" t="s">
        <v>158</v>
      </c>
      <c r="I8" s="66"/>
      <c r="J8" s="11"/>
      <c r="K8" s="11"/>
      <c r="L8" s="11"/>
      <c r="M8" s="11"/>
      <c r="N8" s="11"/>
    </row>
    <row r="9" spans="1:14" x14ac:dyDescent="0.25">
      <c r="A9" s="81">
        <v>44621</v>
      </c>
      <c r="B9" s="82">
        <v>224848</v>
      </c>
      <c r="C9" s="82">
        <v>0</v>
      </c>
      <c r="D9" s="46">
        <v>31394.65</v>
      </c>
      <c r="E9" s="47"/>
      <c r="F9" s="47"/>
      <c r="G9" s="83" t="s">
        <v>158</v>
      </c>
      <c r="I9" s="66"/>
      <c r="J9" s="11"/>
      <c r="K9" s="11"/>
      <c r="L9" s="11"/>
      <c r="M9" s="11"/>
      <c r="N9" s="11"/>
    </row>
    <row r="10" spans="1:14" x14ac:dyDescent="0.25">
      <c r="A10" s="81">
        <v>44713</v>
      </c>
      <c r="B10" s="82">
        <v>224848</v>
      </c>
      <c r="C10" s="82">
        <v>0</v>
      </c>
      <c r="D10" s="46">
        <v>56349.73</v>
      </c>
      <c r="E10" s="47"/>
      <c r="F10" s="47"/>
      <c r="I10" s="66"/>
      <c r="J10" s="11"/>
      <c r="K10" s="11"/>
      <c r="L10" s="11"/>
      <c r="M10" s="11"/>
      <c r="N10" s="11"/>
    </row>
    <row r="11" spans="1:14" ht="13.5" customHeight="1" x14ac:dyDescent="0.25">
      <c r="A11" s="49">
        <v>44805</v>
      </c>
      <c r="B11" s="50">
        <v>224468</v>
      </c>
      <c r="C11" s="50">
        <v>0</v>
      </c>
      <c r="D11" s="54">
        <v>55076.7</v>
      </c>
      <c r="E11" s="51"/>
      <c r="F11" s="51"/>
    </row>
    <row r="12" spans="1:14" x14ac:dyDescent="0.25">
      <c r="A12" s="49">
        <v>44896</v>
      </c>
      <c r="B12" s="50">
        <v>0</v>
      </c>
      <c r="C12" s="50">
        <v>0</v>
      </c>
      <c r="D12" s="54">
        <v>102137.49</v>
      </c>
      <c r="E12" s="51"/>
      <c r="F12" s="51"/>
    </row>
    <row r="13" spans="1:14" x14ac:dyDescent="0.25">
      <c r="A13" s="49">
        <v>44986</v>
      </c>
      <c r="B13" s="50">
        <v>224469</v>
      </c>
      <c r="C13" s="50">
        <v>0</v>
      </c>
      <c r="D13" s="54">
        <v>269488.74</v>
      </c>
      <c r="E13" s="51"/>
      <c r="F13" s="51"/>
      <c r="G13" s="83" t="s">
        <v>159</v>
      </c>
    </row>
    <row r="14" spans="1:14" ht="15.75" thickBot="1" x14ac:dyDescent="0.3">
      <c r="A14" s="49">
        <v>45078</v>
      </c>
      <c r="B14" s="50">
        <v>0</v>
      </c>
      <c r="C14" s="50">
        <v>0</v>
      </c>
      <c r="D14" s="54">
        <v>142313.12</v>
      </c>
      <c r="E14" s="51"/>
      <c r="F14" s="51"/>
    </row>
    <row r="15" spans="1:14" ht="16.5" thickTop="1" thickBot="1" x14ac:dyDescent="0.3">
      <c r="A15" s="52" t="s">
        <v>80</v>
      </c>
      <c r="B15" s="53">
        <f>SUM(B7:B14)</f>
        <v>1348328</v>
      </c>
      <c r="C15" s="53">
        <f>SUM(C11:C14)</f>
        <v>0</v>
      </c>
      <c r="D15" s="53">
        <f>SUM(D7:D14)</f>
        <v>673871.92</v>
      </c>
    </row>
    <row r="16" spans="1:14" ht="15.75" thickTop="1" x14ac:dyDescent="0.25"/>
    <row r="18" spans="4:4" x14ac:dyDescent="0.25">
      <c r="D18" s="48"/>
    </row>
    <row r="19" spans="4:4" x14ac:dyDescent="0.25">
      <c r="D19" s="48"/>
    </row>
    <row r="21" spans="4:4" x14ac:dyDescent="0.25">
      <c r="D21" s="48"/>
    </row>
  </sheetData>
  <mergeCells count="2">
    <mergeCell ref="A3:D4"/>
    <mergeCell ref="I6:N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3FF8E-D3DE-4F45-9CFD-2B78ACC82125}">
  <dimension ref="A1:B8"/>
  <sheetViews>
    <sheetView workbookViewId="0">
      <selection activeCell="A4" sqref="A4"/>
    </sheetView>
  </sheetViews>
  <sheetFormatPr defaultRowHeight="15" x14ac:dyDescent="0.25"/>
  <cols>
    <col min="1" max="1" width="29" customWidth="1"/>
    <col min="2" max="2" width="67" customWidth="1"/>
  </cols>
  <sheetData>
    <row r="1" spans="1:2" s="62" customFormat="1" x14ac:dyDescent="0.25">
      <c r="A1" s="1" t="str">
        <f>'A - Project Overview'!A1:B1</f>
        <v>Monitoring Period: Year 2 (September 2023)</v>
      </c>
    </row>
    <row r="2" spans="1:2" x14ac:dyDescent="0.25">
      <c r="A2" s="63"/>
    </row>
    <row r="3" spans="1:2" s="11" customFormat="1" x14ac:dyDescent="0.25">
      <c r="A3" s="10" t="s">
        <v>147</v>
      </c>
      <c r="B3" s="10" t="s">
        <v>142</v>
      </c>
    </row>
    <row r="4" spans="1:2" ht="128.25" customHeight="1" x14ac:dyDescent="0.25">
      <c r="A4" s="2" t="s">
        <v>148</v>
      </c>
      <c r="B4" s="87" t="s">
        <v>164</v>
      </c>
    </row>
    <row r="6" spans="1:2" ht="90" x14ac:dyDescent="0.25">
      <c r="A6" s="10" t="s">
        <v>149</v>
      </c>
      <c r="B6" s="10" t="s">
        <v>142</v>
      </c>
    </row>
    <row r="7" spans="1:2" ht="120" x14ac:dyDescent="0.25">
      <c r="A7" s="2" t="s">
        <v>150</v>
      </c>
      <c r="B7" s="87" t="s">
        <v>172</v>
      </c>
    </row>
    <row r="8" spans="1:2" x14ac:dyDescent="0.25">
      <c r="A8" s="2" t="s">
        <v>151</v>
      </c>
      <c r="B8"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259C-76A4-4DDF-831D-8F5812C944F2}">
  <dimension ref="A1:B8"/>
  <sheetViews>
    <sheetView workbookViewId="0"/>
  </sheetViews>
  <sheetFormatPr defaultRowHeight="15" x14ac:dyDescent="0.25"/>
  <cols>
    <col min="1" max="1" width="39" customWidth="1"/>
    <col min="2" max="2" width="34.28515625" customWidth="1"/>
  </cols>
  <sheetData>
    <row r="1" spans="1:2" x14ac:dyDescent="0.25">
      <c r="A1" s="1" t="str">
        <f>'A - Project Overview'!A1:B1</f>
        <v>Monitoring Period: Year 2 (September 2023)</v>
      </c>
    </row>
    <row r="3" spans="1:2" s="11" customFormat="1" ht="75" x14ac:dyDescent="0.25">
      <c r="A3" s="10" t="s">
        <v>141</v>
      </c>
      <c r="B3" s="10" t="s">
        <v>142</v>
      </c>
    </row>
    <row r="4" spans="1:2" s="11" customFormat="1" ht="120" x14ac:dyDescent="0.25">
      <c r="A4" s="2" t="s">
        <v>143</v>
      </c>
      <c r="B4" s="87" t="s">
        <v>184</v>
      </c>
    </row>
    <row r="5" spans="1:2" s="11" customFormat="1" x14ac:dyDescent="0.25"/>
    <row r="6" spans="1:2" x14ac:dyDescent="0.25">
      <c r="A6" s="10" t="s">
        <v>144</v>
      </c>
      <c r="B6" s="10" t="s">
        <v>142</v>
      </c>
    </row>
    <row r="7" spans="1:2" ht="255" x14ac:dyDescent="0.25">
      <c r="A7" s="2" t="s">
        <v>145</v>
      </c>
      <c r="B7" s="87" t="s">
        <v>185</v>
      </c>
    </row>
    <row r="8" spans="1:2" ht="210" x14ac:dyDescent="0.25">
      <c r="A8" s="2" t="s">
        <v>146</v>
      </c>
      <c r="B8" s="87" t="s">
        <v>186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9" sqref="A9"/>
    </sheetView>
  </sheetViews>
  <sheetFormatPr defaultRowHeight="15" x14ac:dyDescent="0.25"/>
  <sheetData>
    <row r="1" spans="1:1" x14ac:dyDescent="0.25">
      <c r="A1" t="s">
        <v>152</v>
      </c>
    </row>
    <row r="2" spans="1:1" x14ac:dyDescent="0.25">
      <c r="A2" t="s">
        <v>153</v>
      </c>
    </row>
    <row r="3" spans="1:1" x14ac:dyDescent="0.25">
      <c r="A3" t="s">
        <v>105</v>
      </c>
    </row>
    <row r="4" spans="1:1" x14ac:dyDescent="0.25">
      <c r="A4" t="s">
        <v>154</v>
      </c>
    </row>
    <row r="5" spans="1:1" x14ac:dyDescent="0.25">
      <c r="A5" t="s">
        <v>102</v>
      </c>
    </row>
    <row r="7" spans="1:1" x14ac:dyDescent="0.25">
      <c r="A7" t="s">
        <v>155</v>
      </c>
    </row>
    <row r="8" spans="1:1" x14ac:dyDescent="0.25">
      <c r="A8" t="s">
        <v>156</v>
      </c>
    </row>
    <row r="9" spans="1:1" x14ac:dyDescent="0.25">
      <c r="A9" t="s">
        <v>157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C54A4E1965504CBEA83095882A34D5" ma:contentTypeVersion="17" ma:contentTypeDescription="Create a new document." ma:contentTypeScope="" ma:versionID="a1f745c45e4b39867f8992bf95c4f8e8">
  <xsd:schema xmlns:xsd="http://www.w3.org/2001/XMLSchema" xmlns:xs="http://www.w3.org/2001/XMLSchema" xmlns:p="http://schemas.microsoft.com/office/2006/metadata/properties" xmlns:ns2="ba08b7a9-7044-4557-b075-5d24dd4bd42f" xmlns:ns3="3603a5d3-3a98-42cd-9a13-51597d2dd0a7" xmlns:ns4="edb9d0e4-5370-4cfb-9e4e-bdf6de379f60" targetNamespace="http://schemas.microsoft.com/office/2006/metadata/properties" ma:root="true" ma:fieldsID="a73e70b609980e45e0c92892471a665b" ns2:_="" ns3:_="" ns4:_="">
    <xsd:import namespace="ba08b7a9-7044-4557-b075-5d24dd4bd42f"/>
    <xsd:import namespace="3603a5d3-3a98-42cd-9a13-51597d2dd0a7"/>
    <xsd:import namespace="edb9d0e4-5370-4cfb-9e4e-bdf6de379f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2:lcf76f155ced4ddcb4097134ff3c332f" minOccurs="0"/>
                <xsd:element ref="ns4: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8b7a9-7044-4557-b075-5d24dd4bd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d084387-097e-4aef-8f33-0dee7b0eb5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03a5d3-3a98-42cd-9a13-51597d2dd0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b9d0e4-5370-4cfb-9e4e-bdf6de379f6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e5ee5b0-9e5a-4056-a0b2-945095f02ac6}" ma:internalName="TaxCatchAll" ma:showField="CatchAllData" ma:web="3603a5d3-3a98-42cd-9a13-51597d2dd0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db9d0e4-5370-4cfb-9e4e-bdf6de379f60" xsi:nil="true"/>
    <lcf76f155ced4ddcb4097134ff3c332f xmlns="ba08b7a9-7044-4557-b075-5d24dd4bd42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1A4781-89D6-46CE-BEB3-F35C813755F2}">
  <ds:schemaRefs>
    <ds:schemaRef ds:uri="http://schemas.microsoft.com/sharepoint/v3/contenttype/forms"/>
  </ds:schemaRefs>
</ds:datastoreItem>
</file>

<file path=customXml/itemProps2.xml><?xml version="1.0" encoding="utf-8"?>
<ds:datastoreItem xmlns:ds="http://schemas.openxmlformats.org/officeDocument/2006/customXml" ds:itemID="{EC5A577D-4F3C-4FA6-AC00-07372C4DC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8b7a9-7044-4557-b075-5d24dd4bd42f"/>
    <ds:schemaRef ds:uri="3603a5d3-3a98-42cd-9a13-51597d2dd0a7"/>
    <ds:schemaRef ds:uri="edb9d0e4-5370-4cfb-9e4e-bdf6de379f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E91FAA-FF48-4E21-B1C7-0116C97D7EB5}">
  <ds:schemaRefs>
    <ds:schemaRef ds:uri="http://schemas.microsoft.com/office/2006/metadata/properties"/>
    <ds:schemaRef ds:uri="http://schemas.microsoft.com/office/infopath/2007/PartnerControls"/>
    <ds:schemaRef ds:uri="2e24dfb7-a69e-40eb-b94f-44b9ca9c25ed"/>
    <ds:schemaRef ds:uri="de742d34-a7c7-435d-b809-a8ec0ba24206"/>
    <ds:schemaRef ds:uri="edb9d0e4-5370-4cfb-9e4e-bdf6de379f60"/>
    <ds:schemaRef ds:uri="ba08b7a9-7044-4557-b075-5d24dd4bd4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 for Completion</vt:lpstr>
      <vt:lpstr>A - Project Overview</vt:lpstr>
      <vt:lpstr>B - Risk Register</vt:lpstr>
      <vt:lpstr>C - Payment Profile</vt:lpstr>
      <vt:lpstr>E - Case study and lessons </vt:lpstr>
      <vt:lpstr>D- Sustainability &amp; networks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Simms</dc:creator>
  <cp:keywords/>
  <dc:description/>
  <cp:lastModifiedBy>Neil Jacobs</cp:lastModifiedBy>
  <cp:revision/>
  <dcterms:created xsi:type="dcterms:W3CDTF">2019-05-30T07:27:26Z</dcterms:created>
  <dcterms:modified xsi:type="dcterms:W3CDTF">2023-10-26T11:52:44Z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0x0101003CC54A4E1965504CBEA83095882A34D5</vt:lpwstr>
  </property>
  <property fmtid="{D5CDD505-2E9C-101B-9397-08002B2CF9AE}" pid="3" name="MediaServiceImageTags">
    <vt:lpwstr/>
  </property>
</Properties>
</file>